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560" windowWidth="11340" windowHeight="4992" tabRatio="601" firstSheet="1" activeTab="3"/>
  </bookViews>
  <sheets>
    <sheet name="ЕВСК" sheetId="145" r:id="rId1"/>
    <sheet name="1" sheetId="113" r:id="rId2"/>
    <sheet name="УЧАСТНИКИ" sheetId="1" r:id="rId3"/>
    <sheet name="ИТОГ" sheetId="144" r:id="rId4"/>
    <sheet name="4х100м" sheetId="164" r:id="rId5"/>
    <sheet name="60м" sheetId="65" r:id="rId6"/>
    <sheet name="100м Ф" sheetId="100" state="hidden" r:id="rId7"/>
    <sheet name="100ф" sheetId="165" r:id="rId8"/>
    <sheet name="200м" sheetId="158" r:id="rId9"/>
    <sheet name="4х400" sheetId="138" state="hidden" r:id="rId10"/>
    <sheet name="200ф" sheetId="166" r:id="rId11"/>
    <sheet name="400м" sheetId="159" r:id="rId12"/>
    <sheet name="800м" sheetId="160" r:id="rId13"/>
    <sheet name="1500" sheetId="161" r:id="rId14"/>
    <sheet name="5000" sheetId="162" r:id="rId15"/>
    <sheet name="длин" sheetId="152" r:id="rId16"/>
    <sheet name="высот" sheetId="151" r:id="rId17"/>
    <sheet name="400сб" sheetId="128" state="hidden" r:id="rId18"/>
    <sheet name="ядроп" sheetId="163" r:id="rId19"/>
    <sheet name="ВЫСОТА" sheetId="36" r:id="rId20"/>
    <sheet name="ШЕСТ ф" sheetId="103" r:id="rId21"/>
    <sheet name="ДЛ-НА" sheetId="24" r:id="rId22"/>
    <sheet name="ТРОЙ" sheetId="26" r:id="rId23"/>
    <sheet name="диск" sheetId="131" r:id="rId24"/>
    <sheet name="молот" sheetId="132" r:id="rId25"/>
    <sheet name="копье" sheetId="133" r:id="rId26"/>
    <sheet name="ядро" sheetId="134" r:id="rId27"/>
    <sheet name="И100" sheetId="40" r:id="rId28"/>
    <sheet name="И200" sheetId="141" r:id="rId29"/>
    <sheet name="И 400" sheetId="76" r:id="rId30"/>
    <sheet name="И800" sheetId="89" r:id="rId31"/>
    <sheet name="И1500" sheetId="72" r:id="rId32"/>
    <sheet name="И5000" sheetId="49" r:id="rId33"/>
    <sheet name="И110 сб" sheetId="66" r:id="rId34"/>
    <sheet name="И400сб" sheetId="74" r:id="rId35"/>
    <sheet name="И3000сп" sheetId="81" r:id="rId36"/>
    <sheet name="И ВЫСОТА" sheetId="142" r:id="rId37"/>
    <sheet name="И ШЕСТ" sheetId="75" r:id="rId38"/>
    <sheet name="И ДЛИНА" sheetId="87" r:id="rId39"/>
    <sheet name="И ТРОЙНОЙ" sheetId="90" r:id="rId40"/>
    <sheet name="И ДИСК" sheetId="92" r:id="rId41"/>
    <sheet name="И МОЛОТ" sheetId="78" r:id="rId42"/>
    <sheet name="И КОПЬЕ" sheetId="110" r:id="rId43"/>
    <sheet name="И ЯДРО" sheetId="69" r:id="rId44"/>
    <sheet name="Лист1" sheetId="135" r:id="rId45"/>
    <sheet name="Лист2" sheetId="143" r:id="rId46"/>
  </sheets>
  <definedNames>
    <definedName name="CUMM" localSheetId="7">'100ф'!#REF!</definedName>
    <definedName name="CUMM" localSheetId="13">'1500'!#REF!</definedName>
    <definedName name="CUMM" localSheetId="8">'200м'!#REF!</definedName>
    <definedName name="CUMM" localSheetId="10">'200ф'!#REF!</definedName>
    <definedName name="CUMM" localSheetId="11">'400м'!#REF!</definedName>
    <definedName name="CUMM" localSheetId="17">'400сб'!#REF!</definedName>
    <definedName name="CUMM" localSheetId="4">'4х100м'!#REF!</definedName>
    <definedName name="CUMM" localSheetId="9">'4х400'!#REF!</definedName>
    <definedName name="CUMM" localSheetId="14">'5000'!#REF!</definedName>
    <definedName name="CUMM" localSheetId="12">'800м'!#REF!</definedName>
    <definedName name="CUMM" localSheetId="16">'60м'!#REF!</definedName>
    <definedName name="CUMM" localSheetId="15">'60м'!#REF!</definedName>
    <definedName name="CUMM" localSheetId="36">'60м'!#REF!</definedName>
    <definedName name="CUMM" localSheetId="28">'60м'!#REF!</definedName>
    <definedName name="CUMM" localSheetId="18">'60м'!#REF!</definedName>
    <definedName name="CUMM">'60м'!#REF!</definedName>
    <definedName name="d_1">'1'!$A$1</definedName>
    <definedName name="d_2" localSheetId="7">'1'!#REF!</definedName>
    <definedName name="d_2" localSheetId="13">'1'!#REF!</definedName>
    <definedName name="d_2" localSheetId="8">'1'!#REF!</definedName>
    <definedName name="d_2" localSheetId="10">'1'!#REF!</definedName>
    <definedName name="d_2" localSheetId="11">'1'!#REF!</definedName>
    <definedName name="d_2" localSheetId="4">'1'!#REF!</definedName>
    <definedName name="d_2" localSheetId="14">'1'!#REF!</definedName>
    <definedName name="d_2" localSheetId="12">'1'!#REF!</definedName>
    <definedName name="d_2" localSheetId="16">'1'!#REF!</definedName>
    <definedName name="d_2" localSheetId="15">'1'!#REF!</definedName>
    <definedName name="d_2" localSheetId="18">'1'!#REF!</definedName>
    <definedName name="d_2">'1'!#REF!</definedName>
    <definedName name="d_3" localSheetId="7">'1'!#REF!</definedName>
    <definedName name="d_3" localSheetId="13">'1'!#REF!</definedName>
    <definedName name="d_3" localSheetId="8">'1'!#REF!</definedName>
    <definedName name="d_3" localSheetId="10">'1'!#REF!</definedName>
    <definedName name="d_3" localSheetId="11">'1'!#REF!</definedName>
    <definedName name="d_3" localSheetId="4">'1'!#REF!</definedName>
    <definedName name="d_3" localSheetId="14">'1'!#REF!</definedName>
    <definedName name="d_3" localSheetId="12">'1'!#REF!</definedName>
    <definedName name="d_3" localSheetId="16">'1'!#REF!</definedName>
    <definedName name="d_3" localSheetId="15">'1'!#REF!</definedName>
    <definedName name="d_3" localSheetId="18">'1'!#REF!</definedName>
    <definedName name="d_3">'1'!#REF!</definedName>
    <definedName name="d_4">'1'!$A$2</definedName>
    <definedName name="d_5">'1'!$A$3</definedName>
    <definedName name="d_6">'1'!$A$4</definedName>
    <definedName name="d_7">'1'!$A$5</definedName>
    <definedName name="date_1">'1'!$A$1</definedName>
    <definedName name="Name_1">'1'!$A$7</definedName>
    <definedName name="Name_2">'1'!$A$8</definedName>
    <definedName name="Name_3">'1'!$A$9</definedName>
    <definedName name="Name_4">'1'!$A$10</definedName>
    <definedName name="Name_5">'1'!$A$10</definedName>
    <definedName name="Name_6">'1'!$A$11</definedName>
    <definedName name="OLE_LINK1" localSheetId="2">УЧАСТНИКИ!$D$5</definedName>
    <definedName name="Tit_1">'1'!$A$7</definedName>
    <definedName name="Z_B28A55F2_F506_44F5_8B45_C06C81F4E83D_.wvu.Rows" localSheetId="29" hidden="1">'И 400'!#REF!</definedName>
    <definedName name="Z_B28A55F2_F506_44F5_8B45_C06C81F4E83D_.wvu.Rows" localSheetId="36" hidden="1">'И ВЫСОТА'!#REF!</definedName>
    <definedName name="Z_B28A55F2_F506_44F5_8B45_C06C81F4E83D_.wvu.Rows" localSheetId="40" hidden="1">'И ДИСК'!#REF!</definedName>
    <definedName name="Z_B28A55F2_F506_44F5_8B45_C06C81F4E83D_.wvu.Rows" localSheetId="38" hidden="1">'И ДЛИНА'!#REF!</definedName>
    <definedName name="Z_B28A55F2_F506_44F5_8B45_C06C81F4E83D_.wvu.Rows" localSheetId="42" hidden="1">'И КОПЬЕ'!#REF!</definedName>
    <definedName name="Z_B28A55F2_F506_44F5_8B45_C06C81F4E83D_.wvu.Rows" localSheetId="41" hidden="1">'И МОЛОТ'!#REF!</definedName>
    <definedName name="Z_B28A55F2_F506_44F5_8B45_C06C81F4E83D_.wvu.Rows" localSheetId="39" hidden="1">'И ТРОЙНОЙ'!#REF!</definedName>
    <definedName name="Z_B28A55F2_F506_44F5_8B45_C06C81F4E83D_.wvu.Rows" localSheetId="37" hidden="1">'И ШЕСТ'!#REF!</definedName>
    <definedName name="Z_B28A55F2_F506_44F5_8B45_C06C81F4E83D_.wvu.Rows" localSheetId="43" hidden="1">'И ЯДРО'!#REF!</definedName>
    <definedName name="Z_B28A55F2_F506_44F5_8B45_C06C81F4E83D_.wvu.Rows" localSheetId="27" hidden="1">И100!#REF!</definedName>
    <definedName name="Z_B28A55F2_F506_44F5_8B45_C06C81F4E83D_.wvu.Rows" localSheetId="33" hidden="1">'И110 сб'!#REF!</definedName>
    <definedName name="Z_B28A55F2_F506_44F5_8B45_C06C81F4E83D_.wvu.Rows" localSheetId="31" hidden="1">И1500!$24:$24</definedName>
    <definedName name="Z_B28A55F2_F506_44F5_8B45_C06C81F4E83D_.wvu.Rows" localSheetId="28" hidden="1">И200!#REF!</definedName>
    <definedName name="Z_B28A55F2_F506_44F5_8B45_C06C81F4E83D_.wvu.Rows" localSheetId="35" hidden="1">И3000сп!#REF!</definedName>
    <definedName name="Z_B28A55F2_F506_44F5_8B45_C06C81F4E83D_.wvu.Rows" localSheetId="34" hidden="1">И400сб!#REF!</definedName>
    <definedName name="Z_B28A55F2_F506_44F5_8B45_C06C81F4E83D_.wvu.Rows" localSheetId="30" hidden="1">И800!#REF!</definedName>
    <definedName name="_xlnm.Print_Area" localSheetId="3">ИТОГ!$A$1:$J$615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J557" i="144" l="1"/>
  <c r="E557" i="144"/>
  <c r="D557" i="144"/>
  <c r="C557" i="144"/>
  <c r="B557" i="144"/>
  <c r="J556" i="144"/>
  <c r="E556" i="144"/>
  <c r="D556" i="144"/>
  <c r="C556" i="144"/>
  <c r="B556" i="144"/>
  <c r="B365" i="144"/>
  <c r="J362" i="144"/>
  <c r="E362" i="144"/>
  <c r="D362" i="144"/>
  <c r="C362" i="144"/>
  <c r="B362" i="144"/>
  <c r="J361" i="144"/>
  <c r="E361" i="144"/>
  <c r="D361" i="144"/>
  <c r="C361" i="144"/>
  <c r="B361" i="144"/>
  <c r="J360" i="144"/>
  <c r="E360" i="144"/>
  <c r="D360" i="144"/>
  <c r="C360" i="144"/>
  <c r="B360" i="144"/>
  <c r="J359" i="144"/>
  <c r="E359" i="144"/>
  <c r="D359" i="144"/>
  <c r="C359" i="144"/>
  <c r="B359" i="144"/>
  <c r="B176" i="144"/>
  <c r="J177" i="144"/>
  <c r="E177" i="144"/>
  <c r="D177" i="144"/>
  <c r="C177" i="144"/>
  <c r="B177" i="144"/>
  <c r="J176" i="144"/>
  <c r="E176" i="144"/>
  <c r="D176" i="144"/>
  <c r="C176" i="144"/>
  <c r="J577" i="144"/>
  <c r="J604" i="144"/>
  <c r="E604" i="144"/>
  <c r="D604" i="144"/>
  <c r="C604" i="144"/>
  <c r="B604" i="144"/>
  <c r="J603" i="144"/>
  <c r="E603" i="144"/>
  <c r="D603" i="144"/>
  <c r="C603" i="144"/>
  <c r="B603" i="144"/>
  <c r="J602" i="144"/>
  <c r="E602" i="144"/>
  <c r="D602" i="144"/>
  <c r="C602" i="144"/>
  <c r="B602" i="144"/>
  <c r="J601" i="144"/>
  <c r="E601" i="144"/>
  <c r="D601" i="144"/>
  <c r="C601" i="144"/>
  <c r="B601" i="144"/>
  <c r="J600" i="144"/>
  <c r="E600" i="144"/>
  <c r="D600" i="144"/>
  <c r="C600" i="144"/>
  <c r="B600" i="144"/>
  <c r="J599" i="144"/>
  <c r="E599" i="144"/>
  <c r="D599" i="144"/>
  <c r="C599" i="144"/>
  <c r="B599" i="144"/>
  <c r="J598" i="144"/>
  <c r="E598" i="144"/>
  <c r="D598" i="144"/>
  <c r="C598" i="144"/>
  <c r="B598" i="144"/>
  <c r="J597" i="144"/>
  <c r="E597" i="144"/>
  <c r="D597" i="144"/>
  <c r="C597" i="144"/>
  <c r="B597" i="144"/>
  <c r="J304" i="144"/>
  <c r="E304" i="144"/>
  <c r="D304" i="144"/>
  <c r="C304" i="144"/>
  <c r="B304" i="144"/>
  <c r="J303" i="144"/>
  <c r="E303" i="144"/>
  <c r="D303" i="144"/>
  <c r="C303" i="144"/>
  <c r="B303" i="144"/>
  <c r="J302" i="144"/>
  <c r="E302" i="144"/>
  <c r="D302" i="144"/>
  <c r="C302" i="144"/>
  <c r="B302" i="144"/>
  <c r="J192" i="144"/>
  <c r="E192" i="144"/>
  <c r="D192" i="144"/>
  <c r="C192" i="144"/>
  <c r="B192" i="144"/>
  <c r="J21" i="144"/>
  <c r="E21" i="144"/>
  <c r="D21" i="144"/>
  <c r="C21" i="144"/>
  <c r="B21" i="144"/>
  <c r="J20" i="144"/>
  <c r="E20" i="144"/>
  <c r="D20" i="144"/>
  <c r="C20" i="144"/>
  <c r="B20" i="144"/>
  <c r="J19" i="144"/>
  <c r="E19" i="144"/>
  <c r="D19" i="144"/>
  <c r="C19" i="144"/>
  <c r="B19" i="144"/>
  <c r="J18" i="144"/>
  <c r="E18" i="144"/>
  <c r="D18" i="144"/>
  <c r="C18" i="144"/>
  <c r="B18" i="144"/>
  <c r="D28" i="65" l="1"/>
  <c r="C28" i="65"/>
  <c r="B28" i="65"/>
  <c r="J567" i="144" l="1"/>
  <c r="E567" i="144"/>
  <c r="D567" i="144"/>
  <c r="C567" i="144"/>
  <c r="B567" i="144"/>
  <c r="D25" i="158" l="1"/>
  <c r="C25" i="158"/>
  <c r="B25" i="158"/>
  <c r="D19" i="158"/>
  <c r="C19" i="158"/>
  <c r="B19" i="158"/>
  <c r="D20" i="162"/>
  <c r="C20" i="162"/>
  <c r="B20" i="162"/>
  <c r="D19" i="162"/>
  <c r="C19" i="162"/>
  <c r="B19" i="162"/>
  <c r="D18" i="162"/>
  <c r="C18" i="162"/>
  <c r="B18" i="162"/>
  <c r="D17" i="162"/>
  <c r="C17" i="162"/>
  <c r="B17" i="162"/>
  <c r="D16" i="162"/>
  <c r="C16" i="162"/>
  <c r="B16" i="162"/>
  <c r="D18" i="152"/>
  <c r="C18" i="152"/>
  <c r="B18" i="152"/>
  <c r="D17" i="152"/>
  <c r="C17" i="152"/>
  <c r="B17" i="152"/>
  <c r="D16" i="152"/>
  <c r="C16" i="152"/>
  <c r="B16" i="152"/>
  <c r="D15" i="152"/>
  <c r="C15" i="152"/>
  <c r="B15" i="152"/>
  <c r="D12" i="159" l="1"/>
  <c r="C12" i="159"/>
  <c r="B12" i="159"/>
  <c r="D11" i="159"/>
  <c r="C11" i="159"/>
  <c r="B11" i="159"/>
  <c r="D20" i="161"/>
  <c r="C20" i="161"/>
  <c r="B20" i="161"/>
  <c r="D19" i="161"/>
  <c r="C19" i="161"/>
  <c r="B19" i="161"/>
  <c r="D18" i="161"/>
  <c r="C18" i="161"/>
  <c r="B18" i="161"/>
  <c r="D18" i="151" l="1"/>
  <c r="C18" i="151"/>
  <c r="B18" i="151"/>
  <c r="D18" i="159" l="1"/>
  <c r="C18" i="159"/>
  <c r="B18" i="159"/>
  <c r="D13" i="159"/>
  <c r="C13" i="159"/>
  <c r="B13" i="159"/>
  <c r="D18" i="158"/>
  <c r="C18" i="158"/>
  <c r="B18" i="158"/>
  <c r="D11" i="158"/>
  <c r="C11" i="158"/>
  <c r="B11" i="158"/>
  <c r="D26" i="65"/>
  <c r="C26" i="65"/>
  <c r="B26" i="65"/>
  <c r="D25" i="65"/>
  <c r="C25" i="65"/>
  <c r="B25" i="65"/>
  <c r="D19" i="65"/>
  <c r="C19" i="65"/>
  <c r="B19" i="65"/>
  <c r="D18" i="65"/>
  <c r="C18" i="65"/>
  <c r="B18" i="65"/>
  <c r="D12" i="65"/>
  <c r="C12" i="65"/>
  <c r="B12" i="65"/>
  <c r="D11" i="65"/>
  <c r="C11" i="65"/>
  <c r="B11" i="65"/>
  <c r="D13" i="165"/>
  <c r="C13" i="165"/>
  <c r="B13" i="165"/>
  <c r="D12" i="165"/>
  <c r="C12" i="165"/>
  <c r="B12" i="165"/>
  <c r="A4" i="144" l="1"/>
  <c r="J245" i="144" l="1"/>
  <c r="E245" i="144"/>
  <c r="D245" i="144"/>
  <c r="C245" i="144"/>
  <c r="B245" i="144"/>
  <c r="J244" i="144"/>
  <c r="E244" i="144"/>
  <c r="D244" i="144"/>
  <c r="C244" i="144"/>
  <c r="B244" i="144"/>
  <c r="J243" i="144"/>
  <c r="E243" i="144"/>
  <c r="D243" i="144"/>
  <c r="C243" i="144"/>
  <c r="B243" i="144"/>
  <c r="J242" i="144"/>
  <c r="E242" i="144"/>
  <c r="D242" i="144"/>
  <c r="C242" i="144"/>
  <c r="B242" i="144"/>
  <c r="J17" i="144"/>
  <c r="E17" i="144"/>
  <c r="D17" i="144"/>
  <c r="C17" i="144"/>
  <c r="B17" i="144"/>
  <c r="J174" i="144"/>
  <c r="E174" i="144"/>
  <c r="D174" i="144"/>
  <c r="C174" i="144"/>
  <c r="B174" i="144"/>
  <c r="J173" i="144"/>
  <c r="E173" i="144"/>
  <c r="D173" i="144"/>
  <c r="C173" i="144"/>
  <c r="B173" i="144"/>
  <c r="J172" i="144"/>
  <c r="E172" i="144"/>
  <c r="D172" i="144"/>
  <c r="C172" i="144"/>
  <c r="B172" i="144"/>
  <c r="J574" i="144" l="1"/>
  <c r="E574" i="144"/>
  <c r="D574" i="144"/>
  <c r="C574" i="144"/>
  <c r="B574" i="144"/>
  <c r="J573" i="144"/>
  <c r="E573" i="144"/>
  <c r="D573" i="144"/>
  <c r="C573" i="144"/>
  <c r="B573" i="144"/>
  <c r="J572" i="144"/>
  <c r="E572" i="144"/>
  <c r="D572" i="144"/>
  <c r="C572" i="144"/>
  <c r="B572" i="144"/>
  <c r="J183" i="144"/>
  <c r="J188" i="144"/>
  <c r="E188" i="144"/>
  <c r="D188" i="144"/>
  <c r="C188" i="144"/>
  <c r="B188" i="144"/>
  <c r="J187" i="144"/>
  <c r="E187" i="144"/>
  <c r="D187" i="144"/>
  <c r="C187" i="144"/>
  <c r="B187" i="144"/>
  <c r="J186" i="144"/>
  <c r="E186" i="144"/>
  <c r="D186" i="144"/>
  <c r="C186" i="144"/>
  <c r="B186" i="144"/>
  <c r="J185" i="144"/>
  <c r="E185" i="144"/>
  <c r="D185" i="144"/>
  <c r="C185" i="144"/>
  <c r="B185" i="144"/>
  <c r="J23" i="144"/>
  <c r="E23" i="144"/>
  <c r="D23" i="144"/>
  <c r="C23" i="144"/>
  <c r="B23" i="144"/>
  <c r="D23" i="158" l="1"/>
  <c r="C23" i="158"/>
  <c r="B23" i="158"/>
  <c r="D22" i="158"/>
  <c r="C22" i="158"/>
  <c r="B22" i="158"/>
  <c r="D14" i="158"/>
  <c r="C14" i="158"/>
  <c r="B14" i="158"/>
  <c r="D14" i="160"/>
  <c r="C14" i="160"/>
  <c r="B14" i="160"/>
  <c r="D27" i="65" l="1"/>
  <c r="C27" i="65"/>
  <c r="B27" i="65"/>
  <c r="D21" i="159"/>
  <c r="C21" i="159"/>
  <c r="B21" i="159"/>
  <c r="D20" i="159"/>
  <c r="C20" i="159"/>
  <c r="B20" i="159"/>
  <c r="D19" i="159"/>
  <c r="C19" i="159"/>
  <c r="B19" i="159"/>
  <c r="D15" i="163"/>
  <c r="C15" i="163"/>
  <c r="B15" i="163"/>
  <c r="J358" i="144" l="1"/>
  <c r="J363" i="144"/>
  <c r="J364" i="144"/>
  <c r="E358" i="144"/>
  <c r="E363" i="144"/>
  <c r="E364" i="144"/>
  <c r="D358" i="144"/>
  <c r="D363" i="144"/>
  <c r="D364" i="144"/>
  <c r="C358" i="144"/>
  <c r="C363" i="144"/>
  <c r="C364" i="144"/>
  <c r="B358" i="144"/>
  <c r="B363" i="144"/>
  <c r="B364" i="144"/>
  <c r="D12" i="166"/>
  <c r="C12" i="166"/>
  <c r="B12" i="166"/>
  <c r="D11" i="166"/>
  <c r="C11" i="166"/>
  <c r="B11" i="166"/>
  <c r="D10" i="166"/>
  <c r="C10" i="166"/>
  <c r="B10" i="166"/>
  <c r="D9" i="166"/>
  <c r="C9" i="166"/>
  <c r="B9" i="166"/>
  <c r="A3" i="166"/>
  <c r="E550" i="144" l="1"/>
  <c r="J553" i="144"/>
  <c r="J554" i="144"/>
  <c r="E553" i="144"/>
  <c r="E554" i="144"/>
  <c r="D553" i="144"/>
  <c r="D554" i="144"/>
  <c r="C553" i="144"/>
  <c r="C554" i="144"/>
  <c r="B553" i="144"/>
  <c r="B554" i="144"/>
  <c r="J593" i="144" l="1"/>
  <c r="J594" i="144"/>
  <c r="J595" i="144"/>
  <c r="J596" i="144"/>
  <c r="E593" i="144"/>
  <c r="E594" i="144"/>
  <c r="E595" i="144"/>
  <c r="E596" i="144"/>
  <c r="D593" i="144"/>
  <c r="D594" i="144"/>
  <c r="D595" i="144"/>
  <c r="D596" i="144"/>
  <c r="C593" i="144"/>
  <c r="C594" i="144"/>
  <c r="C595" i="144"/>
  <c r="C596" i="144"/>
  <c r="B593" i="144"/>
  <c r="B594" i="144"/>
  <c r="B595" i="144"/>
  <c r="B596" i="144"/>
  <c r="J307" i="144"/>
  <c r="E307" i="144"/>
  <c r="D307" i="144"/>
  <c r="C307" i="144"/>
  <c r="B307" i="144"/>
  <c r="J566" i="144"/>
  <c r="J568" i="144"/>
  <c r="E566" i="144"/>
  <c r="E568" i="144"/>
  <c r="D566" i="144"/>
  <c r="D568" i="144"/>
  <c r="C566" i="144"/>
  <c r="C568" i="144"/>
  <c r="B566" i="144"/>
  <c r="B568" i="144"/>
  <c r="D14" i="165" l="1"/>
  <c r="C14" i="165"/>
  <c r="B14" i="165"/>
  <c r="D11" i="165"/>
  <c r="C11" i="165"/>
  <c r="B11" i="165"/>
  <c r="D10" i="165"/>
  <c r="C10" i="165"/>
  <c r="B10" i="165"/>
  <c r="D9" i="165"/>
  <c r="C9" i="165"/>
  <c r="B9" i="165"/>
  <c r="A3" i="165"/>
  <c r="D17" i="161" l="1"/>
  <c r="D21" i="161"/>
  <c r="D22" i="161"/>
  <c r="C17" i="161"/>
  <c r="C21" i="161"/>
  <c r="C22" i="161"/>
  <c r="B17" i="161"/>
  <c r="B21" i="161"/>
  <c r="B22" i="161"/>
  <c r="D17" i="65"/>
  <c r="D20" i="65"/>
  <c r="C17" i="65"/>
  <c r="C20" i="65"/>
  <c r="B17" i="65"/>
  <c r="B20" i="65"/>
  <c r="D13" i="65"/>
  <c r="C13" i="65"/>
  <c r="B13" i="65"/>
  <c r="A3" i="164" l="1"/>
  <c r="D14" i="163"/>
  <c r="C14" i="163"/>
  <c r="B14" i="163"/>
  <c r="D13" i="163"/>
  <c r="C13" i="163"/>
  <c r="B13" i="163"/>
  <c r="D12" i="163"/>
  <c r="C12" i="163"/>
  <c r="B12" i="163"/>
  <c r="D11" i="163"/>
  <c r="C11" i="163"/>
  <c r="B11" i="163"/>
  <c r="D15" i="162"/>
  <c r="C15" i="162"/>
  <c r="B15" i="162"/>
  <c r="D14" i="162"/>
  <c r="C14" i="162"/>
  <c r="B14" i="162"/>
  <c r="D13" i="162"/>
  <c r="C13" i="162"/>
  <c r="B13" i="162"/>
  <c r="D12" i="162"/>
  <c r="C12" i="162"/>
  <c r="B12" i="162"/>
  <c r="D11" i="162"/>
  <c r="C11" i="162"/>
  <c r="B11" i="162"/>
  <c r="D10" i="162"/>
  <c r="C10" i="162"/>
  <c r="B10" i="162"/>
  <c r="D9" i="162"/>
  <c r="C9" i="162"/>
  <c r="B9" i="162"/>
  <c r="A3" i="162"/>
  <c r="D23" i="161"/>
  <c r="C23" i="161"/>
  <c r="B23" i="161"/>
  <c r="D16" i="161"/>
  <c r="C16" i="161"/>
  <c r="B16" i="161"/>
  <c r="D15" i="161"/>
  <c r="C15" i="161"/>
  <c r="B15" i="161"/>
  <c r="D14" i="161"/>
  <c r="C14" i="161"/>
  <c r="B14" i="161"/>
  <c r="D13" i="161"/>
  <c r="C13" i="161"/>
  <c r="B13" i="161"/>
  <c r="D12" i="161"/>
  <c r="C12" i="161"/>
  <c r="B12" i="161"/>
  <c r="D11" i="161"/>
  <c r="C11" i="161"/>
  <c r="B11" i="161"/>
  <c r="D10" i="161"/>
  <c r="C10" i="161"/>
  <c r="B10" i="161"/>
  <c r="D9" i="161"/>
  <c r="C9" i="161"/>
  <c r="B9" i="161"/>
  <c r="A3" i="161"/>
  <c r="D13" i="160"/>
  <c r="C13" i="160"/>
  <c r="B13" i="160"/>
  <c r="D12" i="160"/>
  <c r="C12" i="160"/>
  <c r="B12" i="160"/>
  <c r="D11" i="160"/>
  <c r="C11" i="160"/>
  <c r="B11" i="160"/>
  <c r="D10" i="160"/>
  <c r="C10" i="160"/>
  <c r="B10" i="160"/>
  <c r="D9" i="160"/>
  <c r="C9" i="160"/>
  <c r="B9" i="160"/>
  <c r="A3" i="160"/>
  <c r="D17" i="159"/>
  <c r="C17" i="159"/>
  <c r="B17" i="159"/>
  <c r="D16" i="159"/>
  <c r="C16" i="159"/>
  <c r="B16" i="159"/>
  <c r="D14" i="159"/>
  <c r="C14" i="159"/>
  <c r="B14" i="159"/>
  <c r="D10" i="159"/>
  <c r="C10" i="159"/>
  <c r="B10" i="159"/>
  <c r="D9" i="159"/>
  <c r="C9" i="159"/>
  <c r="B9" i="159"/>
  <c r="A3" i="159"/>
  <c r="D26" i="158"/>
  <c r="C26" i="158"/>
  <c r="B26" i="158"/>
  <c r="D24" i="158"/>
  <c r="C24" i="158"/>
  <c r="B24" i="158"/>
  <c r="D20" i="158"/>
  <c r="C20" i="158"/>
  <c r="B20" i="158"/>
  <c r="D17" i="158"/>
  <c r="C17" i="158"/>
  <c r="B17" i="158"/>
  <c r="D16" i="158"/>
  <c r="C16" i="158"/>
  <c r="B16" i="158"/>
  <c r="D13" i="158"/>
  <c r="C13" i="158"/>
  <c r="B13" i="158"/>
  <c r="D12" i="158"/>
  <c r="C12" i="158"/>
  <c r="B12" i="158"/>
  <c r="D10" i="158"/>
  <c r="C10" i="158"/>
  <c r="B10" i="158"/>
  <c r="D9" i="158"/>
  <c r="C9" i="158"/>
  <c r="B9" i="158"/>
  <c r="A3" i="158"/>
  <c r="J575" i="144" l="1"/>
  <c r="E575" i="144"/>
  <c r="D575" i="144"/>
  <c r="C575" i="144"/>
  <c r="B575" i="144"/>
  <c r="E299" i="144" l="1"/>
  <c r="J365" i="144" l="1"/>
  <c r="J366" i="144"/>
  <c r="E365" i="144"/>
  <c r="E366" i="144"/>
  <c r="D365" i="144"/>
  <c r="D366" i="144"/>
  <c r="C365" i="144"/>
  <c r="C366" i="144"/>
  <c r="B366" i="144"/>
  <c r="J563" i="144" l="1"/>
  <c r="J564" i="144"/>
  <c r="J565" i="144"/>
  <c r="E563" i="144"/>
  <c r="E564" i="144"/>
  <c r="E565" i="144"/>
  <c r="D563" i="144"/>
  <c r="D564" i="144"/>
  <c r="D565" i="144"/>
  <c r="C563" i="144"/>
  <c r="C564" i="144"/>
  <c r="C565" i="144"/>
  <c r="B563" i="144"/>
  <c r="B564" i="144"/>
  <c r="B565" i="144"/>
  <c r="D12" i="152" l="1"/>
  <c r="D13" i="152"/>
  <c r="D14" i="152"/>
  <c r="D19" i="152"/>
  <c r="D20" i="152"/>
  <c r="C12" i="152"/>
  <c r="C13" i="152"/>
  <c r="C14" i="152"/>
  <c r="C19" i="152"/>
  <c r="C20" i="152"/>
  <c r="B12" i="152"/>
  <c r="B13" i="152"/>
  <c r="B14" i="152"/>
  <c r="B19" i="152"/>
  <c r="B20" i="152"/>
  <c r="D11" i="152"/>
  <c r="C11" i="152"/>
  <c r="B11" i="152"/>
  <c r="D13" i="151"/>
  <c r="D14" i="151"/>
  <c r="D15" i="151"/>
  <c r="D16" i="151"/>
  <c r="C13" i="151"/>
  <c r="C14" i="151"/>
  <c r="C15" i="151"/>
  <c r="C16" i="151"/>
  <c r="B13" i="151"/>
  <c r="B14" i="151"/>
  <c r="B15" i="151"/>
  <c r="B16" i="151"/>
  <c r="D17" i="151"/>
  <c r="C17" i="151"/>
  <c r="B17" i="151"/>
  <c r="D12" i="151"/>
  <c r="C12" i="151"/>
  <c r="B12" i="151"/>
  <c r="D10" i="65" l="1"/>
  <c r="D16" i="65"/>
  <c r="D23" i="65"/>
  <c r="D24" i="65"/>
  <c r="C10" i="65"/>
  <c r="C16" i="65"/>
  <c r="C23" i="65"/>
  <c r="C24" i="65"/>
  <c r="B10" i="65"/>
  <c r="B16" i="65"/>
  <c r="B23" i="65"/>
  <c r="B24" i="65"/>
  <c r="E605" i="144" l="1"/>
  <c r="J180" i="144"/>
  <c r="E180" i="144"/>
  <c r="D180" i="144"/>
  <c r="C180" i="144"/>
  <c r="B180" i="144"/>
  <c r="J179" i="144"/>
  <c r="E179" i="144"/>
  <c r="D179" i="144"/>
  <c r="C179" i="144"/>
  <c r="B179" i="144"/>
  <c r="J178" i="144"/>
  <c r="E178" i="144"/>
  <c r="D178" i="144"/>
  <c r="C178" i="144"/>
  <c r="B178" i="144"/>
  <c r="J175" i="144"/>
  <c r="E175" i="144"/>
  <c r="D175" i="144"/>
  <c r="C175" i="144"/>
  <c r="B175" i="144"/>
  <c r="J171" i="144"/>
  <c r="E171" i="144"/>
  <c r="D171" i="144"/>
  <c r="C171" i="144"/>
  <c r="B171" i="144"/>
  <c r="J170" i="144"/>
  <c r="E170" i="144"/>
  <c r="D170" i="144"/>
  <c r="C170" i="144"/>
  <c r="B170" i="144"/>
  <c r="J169" i="144"/>
  <c r="E169" i="144"/>
  <c r="D169" i="144"/>
  <c r="C169" i="144"/>
  <c r="B169" i="144"/>
  <c r="J168" i="144"/>
  <c r="E168" i="144"/>
  <c r="D168" i="144"/>
  <c r="C168" i="144"/>
  <c r="B168" i="144"/>
  <c r="J167" i="144"/>
  <c r="E167" i="144"/>
  <c r="D167" i="144"/>
  <c r="C167" i="144"/>
  <c r="B167" i="144"/>
  <c r="J166" i="144"/>
  <c r="E166" i="144"/>
  <c r="D166" i="144"/>
  <c r="C166" i="144"/>
  <c r="B166" i="144"/>
  <c r="J165" i="144"/>
  <c r="E165" i="144"/>
  <c r="D165" i="144"/>
  <c r="C165" i="144"/>
  <c r="B165" i="144"/>
  <c r="J578" i="144"/>
  <c r="J579" i="144"/>
  <c r="J580" i="144"/>
  <c r="J581" i="144"/>
  <c r="J582" i="144"/>
  <c r="J583" i="144"/>
  <c r="J584" i="144"/>
  <c r="J585" i="144"/>
  <c r="J586" i="144"/>
  <c r="J587" i="144"/>
  <c r="J588" i="144"/>
  <c r="J589" i="144"/>
  <c r="J590" i="144"/>
  <c r="J591" i="144"/>
  <c r="J592" i="144"/>
  <c r="J605" i="144"/>
  <c r="J606" i="144"/>
  <c r="J607" i="144"/>
  <c r="J608" i="144"/>
  <c r="E577" i="144"/>
  <c r="E578" i="144"/>
  <c r="E579" i="144"/>
  <c r="E580" i="144"/>
  <c r="E581" i="144"/>
  <c r="E582" i="144"/>
  <c r="E583" i="144"/>
  <c r="E584" i="144"/>
  <c r="E585" i="144"/>
  <c r="E586" i="144"/>
  <c r="E587" i="144"/>
  <c r="E588" i="144"/>
  <c r="E589" i="144"/>
  <c r="E590" i="144"/>
  <c r="E591" i="144"/>
  <c r="E592" i="144"/>
  <c r="E606" i="144"/>
  <c r="E607" i="144"/>
  <c r="E608" i="144"/>
  <c r="D577" i="144"/>
  <c r="D578" i="144"/>
  <c r="D579" i="144"/>
  <c r="D580" i="144"/>
  <c r="D581" i="144"/>
  <c r="D582" i="144"/>
  <c r="D583" i="144"/>
  <c r="D584" i="144"/>
  <c r="D585" i="144"/>
  <c r="D586" i="144"/>
  <c r="D587" i="144"/>
  <c r="D588" i="144"/>
  <c r="D589" i="144"/>
  <c r="D590" i="144"/>
  <c r="D591" i="144"/>
  <c r="D592" i="144"/>
  <c r="D605" i="144"/>
  <c r="D606" i="144"/>
  <c r="D607" i="144"/>
  <c r="D608" i="144"/>
  <c r="C577" i="144"/>
  <c r="C578" i="144"/>
  <c r="C579" i="144"/>
  <c r="C580" i="144"/>
  <c r="C581" i="144"/>
  <c r="C582" i="144"/>
  <c r="C583" i="144"/>
  <c r="C584" i="144"/>
  <c r="C585" i="144"/>
  <c r="C586" i="144"/>
  <c r="C587" i="144"/>
  <c r="C588" i="144"/>
  <c r="C589" i="144"/>
  <c r="C590" i="144"/>
  <c r="C591" i="144"/>
  <c r="C592" i="144"/>
  <c r="C605" i="144"/>
  <c r="C606" i="144"/>
  <c r="C607" i="144"/>
  <c r="C608" i="144"/>
  <c r="B577" i="144"/>
  <c r="B578" i="144"/>
  <c r="B579" i="144"/>
  <c r="B580" i="144"/>
  <c r="B581" i="144"/>
  <c r="B582" i="144"/>
  <c r="B583" i="144"/>
  <c r="B584" i="144"/>
  <c r="B585" i="144"/>
  <c r="B586" i="144"/>
  <c r="B587" i="144"/>
  <c r="B588" i="144"/>
  <c r="B589" i="144"/>
  <c r="B590" i="144"/>
  <c r="B591" i="144"/>
  <c r="B592" i="144"/>
  <c r="B605" i="144"/>
  <c r="B606" i="144"/>
  <c r="B607" i="144"/>
  <c r="B608" i="144"/>
  <c r="B75" i="144"/>
  <c r="C75" i="144"/>
  <c r="D75" i="144"/>
  <c r="E75" i="144"/>
  <c r="H75" i="144"/>
  <c r="J75" i="144"/>
  <c r="B76" i="144"/>
  <c r="C76" i="144"/>
  <c r="D76" i="144"/>
  <c r="E76" i="144"/>
  <c r="H76" i="144"/>
  <c r="J76" i="144"/>
  <c r="B77" i="144"/>
  <c r="C77" i="144"/>
  <c r="D77" i="144"/>
  <c r="E77" i="144"/>
  <c r="H77" i="144"/>
  <c r="J77" i="144"/>
  <c r="B78" i="144"/>
  <c r="C78" i="144"/>
  <c r="D78" i="144"/>
  <c r="E78" i="144"/>
  <c r="H78" i="144"/>
  <c r="J78" i="144"/>
  <c r="B79" i="144"/>
  <c r="C79" i="144"/>
  <c r="D79" i="144"/>
  <c r="E79" i="144"/>
  <c r="H79" i="144"/>
  <c r="J79" i="144"/>
  <c r="B80" i="144"/>
  <c r="C80" i="144"/>
  <c r="D80" i="144"/>
  <c r="E80" i="144"/>
  <c r="H80" i="144"/>
  <c r="J80" i="144"/>
  <c r="B81" i="144"/>
  <c r="C81" i="144"/>
  <c r="D81" i="144"/>
  <c r="E81" i="144"/>
  <c r="H81" i="144"/>
  <c r="J81" i="144"/>
  <c r="B82" i="144"/>
  <c r="C82" i="144"/>
  <c r="D82" i="144"/>
  <c r="E82" i="144"/>
  <c r="H82" i="144"/>
  <c r="J82" i="144"/>
  <c r="B83" i="144"/>
  <c r="C83" i="144"/>
  <c r="D83" i="144"/>
  <c r="E83" i="144"/>
  <c r="H83" i="144"/>
  <c r="J83" i="144"/>
  <c r="B84" i="144"/>
  <c r="C84" i="144"/>
  <c r="D84" i="144"/>
  <c r="E84" i="144"/>
  <c r="H84" i="144"/>
  <c r="J84" i="144"/>
  <c r="B85" i="144"/>
  <c r="C85" i="144"/>
  <c r="D85" i="144"/>
  <c r="E85" i="144"/>
  <c r="H85" i="144"/>
  <c r="J85" i="144"/>
  <c r="B86" i="144"/>
  <c r="C86" i="144"/>
  <c r="D86" i="144"/>
  <c r="E86" i="144"/>
  <c r="H86" i="144"/>
  <c r="J86" i="144"/>
  <c r="B87" i="144"/>
  <c r="C87" i="144"/>
  <c r="D87" i="144"/>
  <c r="E87" i="144"/>
  <c r="H87" i="144"/>
  <c r="J87" i="144"/>
  <c r="B88" i="144"/>
  <c r="C88" i="144"/>
  <c r="D88" i="144"/>
  <c r="E88" i="144"/>
  <c r="H88" i="144"/>
  <c r="J88" i="144"/>
  <c r="B89" i="144"/>
  <c r="C89" i="144"/>
  <c r="D89" i="144"/>
  <c r="E89" i="144"/>
  <c r="H89" i="144"/>
  <c r="J89" i="144"/>
  <c r="B90" i="144"/>
  <c r="C90" i="144"/>
  <c r="D90" i="144"/>
  <c r="E90" i="144"/>
  <c r="H90" i="144"/>
  <c r="J90" i="144"/>
  <c r="B91" i="144"/>
  <c r="C91" i="144"/>
  <c r="D91" i="144"/>
  <c r="E91" i="144"/>
  <c r="H91" i="144"/>
  <c r="J91" i="144"/>
  <c r="B92" i="144"/>
  <c r="C92" i="144"/>
  <c r="D92" i="144"/>
  <c r="E92" i="144"/>
  <c r="H92" i="144"/>
  <c r="J92" i="144"/>
  <c r="B93" i="144"/>
  <c r="C93" i="144"/>
  <c r="D93" i="144"/>
  <c r="E93" i="144"/>
  <c r="H93" i="144"/>
  <c r="J93" i="144"/>
  <c r="B94" i="144"/>
  <c r="C94" i="144"/>
  <c r="D94" i="144"/>
  <c r="E94" i="144"/>
  <c r="H94" i="144"/>
  <c r="J94" i="144"/>
  <c r="B95" i="144"/>
  <c r="C95" i="144"/>
  <c r="D95" i="144"/>
  <c r="E95" i="144"/>
  <c r="H95" i="144"/>
  <c r="J95" i="144"/>
  <c r="B96" i="144"/>
  <c r="C96" i="144"/>
  <c r="D96" i="144"/>
  <c r="E96" i="144"/>
  <c r="H96" i="144"/>
  <c r="J96" i="144"/>
  <c r="B97" i="144"/>
  <c r="C97" i="144"/>
  <c r="D97" i="144"/>
  <c r="E97" i="144"/>
  <c r="H97" i="144"/>
  <c r="J97" i="144"/>
  <c r="B98" i="144"/>
  <c r="C98" i="144"/>
  <c r="D98" i="144"/>
  <c r="E98" i="144"/>
  <c r="H98" i="144"/>
  <c r="J98" i="144"/>
  <c r="B99" i="144"/>
  <c r="C99" i="144"/>
  <c r="D99" i="144"/>
  <c r="E99" i="144"/>
  <c r="H99" i="144"/>
  <c r="J99" i="144"/>
  <c r="B100" i="144"/>
  <c r="C100" i="144"/>
  <c r="D100" i="144"/>
  <c r="E100" i="144"/>
  <c r="H100" i="144"/>
  <c r="J100" i="144"/>
  <c r="B101" i="144"/>
  <c r="C101" i="144"/>
  <c r="D101" i="144"/>
  <c r="E101" i="144"/>
  <c r="H101" i="144"/>
  <c r="J101" i="144"/>
  <c r="B102" i="144"/>
  <c r="C102" i="144"/>
  <c r="D102" i="144"/>
  <c r="E102" i="144"/>
  <c r="H102" i="144"/>
  <c r="J102" i="144"/>
  <c r="B103" i="144"/>
  <c r="C103" i="144"/>
  <c r="D103" i="144"/>
  <c r="E103" i="144"/>
  <c r="H103" i="144"/>
  <c r="J103" i="144"/>
  <c r="B104" i="144"/>
  <c r="C104" i="144"/>
  <c r="D104" i="144"/>
  <c r="E104" i="144"/>
  <c r="H104" i="144"/>
  <c r="J104" i="144"/>
  <c r="B105" i="144"/>
  <c r="C105" i="144"/>
  <c r="D105" i="144"/>
  <c r="E105" i="144"/>
  <c r="H105" i="144"/>
  <c r="J105" i="144"/>
  <c r="B106" i="144"/>
  <c r="C106" i="144"/>
  <c r="D106" i="144"/>
  <c r="E106" i="144"/>
  <c r="H106" i="144"/>
  <c r="J106" i="144"/>
  <c r="B107" i="144"/>
  <c r="C107" i="144"/>
  <c r="D107" i="144"/>
  <c r="E107" i="144"/>
  <c r="H107" i="144"/>
  <c r="J107" i="144"/>
  <c r="B108" i="144"/>
  <c r="C108" i="144"/>
  <c r="D108" i="144"/>
  <c r="E108" i="144"/>
  <c r="H108" i="144"/>
  <c r="J108" i="144"/>
  <c r="B109" i="144"/>
  <c r="C109" i="144"/>
  <c r="D109" i="144"/>
  <c r="E109" i="144"/>
  <c r="H109" i="144"/>
  <c r="J109" i="144"/>
  <c r="B110" i="144"/>
  <c r="C110" i="144"/>
  <c r="D110" i="144"/>
  <c r="E110" i="144"/>
  <c r="H110" i="144"/>
  <c r="J110" i="144"/>
  <c r="B111" i="144"/>
  <c r="C111" i="144"/>
  <c r="D111" i="144"/>
  <c r="E111" i="144"/>
  <c r="H111" i="144"/>
  <c r="J111" i="144"/>
  <c r="B112" i="144"/>
  <c r="C112" i="144"/>
  <c r="D112" i="144"/>
  <c r="E112" i="144"/>
  <c r="H112" i="144"/>
  <c r="J112" i="144"/>
  <c r="B113" i="144"/>
  <c r="C113" i="144"/>
  <c r="D113" i="144"/>
  <c r="E113" i="144"/>
  <c r="H113" i="144"/>
  <c r="J113" i="144"/>
  <c r="B114" i="144"/>
  <c r="C114" i="144"/>
  <c r="D114" i="144"/>
  <c r="E114" i="144"/>
  <c r="H114" i="144"/>
  <c r="J114" i="144"/>
  <c r="B115" i="144"/>
  <c r="C115" i="144"/>
  <c r="D115" i="144"/>
  <c r="E115" i="144"/>
  <c r="H115" i="144"/>
  <c r="J115" i="144"/>
  <c r="B116" i="144"/>
  <c r="C116" i="144"/>
  <c r="D116" i="144"/>
  <c r="E116" i="144"/>
  <c r="H116" i="144"/>
  <c r="J116" i="144"/>
  <c r="B120" i="144"/>
  <c r="C120" i="144"/>
  <c r="D120" i="144"/>
  <c r="E120" i="144"/>
  <c r="H120" i="144"/>
  <c r="J120" i="144"/>
  <c r="B121" i="144"/>
  <c r="C121" i="144"/>
  <c r="D121" i="144"/>
  <c r="E121" i="144"/>
  <c r="H121" i="144"/>
  <c r="J121" i="144"/>
  <c r="B122" i="144"/>
  <c r="C122" i="144"/>
  <c r="D122" i="144"/>
  <c r="E122" i="144"/>
  <c r="H122" i="144"/>
  <c r="J122" i="144"/>
  <c r="B123" i="144"/>
  <c r="C123" i="144"/>
  <c r="D123" i="144"/>
  <c r="E123" i="144"/>
  <c r="H123" i="144"/>
  <c r="J123" i="144"/>
  <c r="B124" i="144"/>
  <c r="C124" i="144"/>
  <c r="D124" i="144"/>
  <c r="E124" i="144"/>
  <c r="H124" i="144"/>
  <c r="J124" i="144"/>
  <c r="B125" i="144"/>
  <c r="C125" i="144"/>
  <c r="D125" i="144"/>
  <c r="E125" i="144"/>
  <c r="H125" i="144"/>
  <c r="J125" i="144"/>
  <c r="B126" i="144"/>
  <c r="C126" i="144"/>
  <c r="D126" i="144"/>
  <c r="E126" i="144"/>
  <c r="H126" i="144"/>
  <c r="J126" i="144"/>
  <c r="B127" i="144"/>
  <c r="C127" i="144"/>
  <c r="D127" i="144"/>
  <c r="E127" i="144"/>
  <c r="H127" i="144"/>
  <c r="J127" i="144"/>
  <c r="B128" i="144"/>
  <c r="C128" i="144"/>
  <c r="D128" i="144"/>
  <c r="E128" i="144"/>
  <c r="H128" i="144"/>
  <c r="J128" i="144"/>
  <c r="B129" i="144"/>
  <c r="C129" i="144"/>
  <c r="D129" i="144"/>
  <c r="E129" i="144"/>
  <c r="H129" i="144"/>
  <c r="J129" i="144"/>
  <c r="B130" i="144"/>
  <c r="C130" i="144"/>
  <c r="D130" i="144"/>
  <c r="E130" i="144"/>
  <c r="H130" i="144"/>
  <c r="J130" i="144"/>
  <c r="B131" i="144"/>
  <c r="C131" i="144"/>
  <c r="D131" i="144"/>
  <c r="E131" i="144"/>
  <c r="H131" i="144"/>
  <c r="J131" i="144"/>
  <c r="B132" i="144"/>
  <c r="C132" i="144"/>
  <c r="D132" i="144"/>
  <c r="E132" i="144"/>
  <c r="H132" i="144"/>
  <c r="J132" i="144"/>
  <c r="B133" i="144"/>
  <c r="C133" i="144"/>
  <c r="D133" i="144"/>
  <c r="E133" i="144"/>
  <c r="H133" i="144"/>
  <c r="J133" i="144"/>
  <c r="B134" i="144"/>
  <c r="C134" i="144"/>
  <c r="D134" i="144"/>
  <c r="E134" i="144"/>
  <c r="H134" i="144"/>
  <c r="J134" i="144"/>
  <c r="B135" i="144"/>
  <c r="C135" i="144"/>
  <c r="D135" i="144"/>
  <c r="E135" i="144"/>
  <c r="H135" i="144"/>
  <c r="J135" i="144"/>
  <c r="B136" i="144"/>
  <c r="C136" i="144"/>
  <c r="D136" i="144"/>
  <c r="E136" i="144"/>
  <c r="H136" i="144"/>
  <c r="J136" i="144"/>
  <c r="B137" i="144"/>
  <c r="C137" i="144"/>
  <c r="D137" i="144"/>
  <c r="E137" i="144"/>
  <c r="H137" i="144"/>
  <c r="J137" i="144"/>
  <c r="B138" i="144"/>
  <c r="C138" i="144"/>
  <c r="D138" i="144"/>
  <c r="E138" i="144"/>
  <c r="H138" i="144"/>
  <c r="J138" i="144"/>
  <c r="B139" i="144"/>
  <c r="C139" i="144"/>
  <c r="D139" i="144"/>
  <c r="E139" i="144"/>
  <c r="H139" i="144"/>
  <c r="J139" i="144"/>
  <c r="B140" i="144"/>
  <c r="C140" i="144"/>
  <c r="D140" i="144"/>
  <c r="E140" i="144"/>
  <c r="H140" i="144"/>
  <c r="J140" i="144"/>
  <c r="B141" i="144"/>
  <c r="C141" i="144"/>
  <c r="D141" i="144"/>
  <c r="E141" i="144"/>
  <c r="H141" i="144"/>
  <c r="J141" i="144"/>
  <c r="B142" i="144"/>
  <c r="C142" i="144"/>
  <c r="D142" i="144"/>
  <c r="E142" i="144"/>
  <c r="H142" i="144"/>
  <c r="J142" i="144"/>
  <c r="B143" i="144"/>
  <c r="C143" i="144"/>
  <c r="D143" i="144"/>
  <c r="E143" i="144"/>
  <c r="H143" i="144"/>
  <c r="J143" i="144"/>
  <c r="B144" i="144"/>
  <c r="C144" i="144"/>
  <c r="D144" i="144"/>
  <c r="E144" i="144"/>
  <c r="H144" i="144"/>
  <c r="J144" i="144"/>
  <c r="B145" i="144"/>
  <c r="C145" i="144"/>
  <c r="D145" i="144"/>
  <c r="E145" i="144"/>
  <c r="H145" i="144"/>
  <c r="J145" i="144"/>
  <c r="B146" i="144"/>
  <c r="C146" i="144"/>
  <c r="D146" i="144"/>
  <c r="E146" i="144"/>
  <c r="H146" i="144"/>
  <c r="J146" i="144"/>
  <c r="B147" i="144"/>
  <c r="C147" i="144"/>
  <c r="D147" i="144"/>
  <c r="E147" i="144"/>
  <c r="H147" i="144"/>
  <c r="J147" i="144"/>
  <c r="B148" i="144"/>
  <c r="C148" i="144"/>
  <c r="D148" i="144"/>
  <c r="E148" i="144"/>
  <c r="H148" i="144"/>
  <c r="J148" i="144"/>
  <c r="B149" i="144"/>
  <c r="C149" i="144"/>
  <c r="D149" i="144"/>
  <c r="E149" i="144"/>
  <c r="H149" i="144"/>
  <c r="J149" i="144"/>
  <c r="B150" i="144"/>
  <c r="C150" i="144"/>
  <c r="D150" i="144"/>
  <c r="E150" i="144"/>
  <c r="H150" i="144"/>
  <c r="J150" i="144"/>
  <c r="B151" i="144"/>
  <c r="C151" i="144"/>
  <c r="D151" i="144"/>
  <c r="E151" i="144"/>
  <c r="H151" i="144"/>
  <c r="J151" i="144"/>
  <c r="B152" i="144"/>
  <c r="C152" i="144"/>
  <c r="D152" i="144"/>
  <c r="E152" i="144"/>
  <c r="H152" i="144"/>
  <c r="J152" i="144"/>
  <c r="B153" i="144"/>
  <c r="C153" i="144"/>
  <c r="D153" i="144"/>
  <c r="E153" i="144"/>
  <c r="H153" i="144"/>
  <c r="J153" i="144"/>
  <c r="B154" i="144"/>
  <c r="C154" i="144"/>
  <c r="D154" i="144"/>
  <c r="E154" i="144"/>
  <c r="H154" i="144"/>
  <c r="J154" i="144"/>
  <c r="B155" i="144"/>
  <c r="C155" i="144"/>
  <c r="D155" i="144"/>
  <c r="E155" i="144"/>
  <c r="H155" i="144"/>
  <c r="J155" i="144"/>
  <c r="B156" i="144"/>
  <c r="C156" i="144"/>
  <c r="D156" i="144"/>
  <c r="E156" i="144"/>
  <c r="H156" i="144"/>
  <c r="J156" i="144"/>
  <c r="B157" i="144"/>
  <c r="C157" i="144"/>
  <c r="D157" i="144"/>
  <c r="E157" i="144"/>
  <c r="H157" i="144"/>
  <c r="J157" i="144"/>
  <c r="B158" i="144"/>
  <c r="C158" i="144"/>
  <c r="D158" i="144"/>
  <c r="E158" i="144"/>
  <c r="H158" i="144"/>
  <c r="J158" i="144"/>
  <c r="B159" i="144"/>
  <c r="C159" i="144"/>
  <c r="D159" i="144"/>
  <c r="E159" i="144"/>
  <c r="H159" i="144"/>
  <c r="J159" i="144"/>
  <c r="B160" i="144"/>
  <c r="C160" i="144"/>
  <c r="D160" i="144"/>
  <c r="E160" i="144"/>
  <c r="H160" i="144"/>
  <c r="J160" i="144"/>
  <c r="B161" i="144"/>
  <c r="C161" i="144"/>
  <c r="D161" i="144"/>
  <c r="E161" i="144"/>
  <c r="H161" i="144"/>
  <c r="J161" i="144"/>
  <c r="J571" i="144" l="1"/>
  <c r="E571" i="144"/>
  <c r="D571" i="144"/>
  <c r="C571" i="144"/>
  <c r="B571" i="144"/>
  <c r="H506" i="144" l="1"/>
  <c r="H507" i="144"/>
  <c r="H508" i="144"/>
  <c r="H509" i="144"/>
  <c r="H510" i="144"/>
  <c r="H511" i="144"/>
  <c r="H512" i="144"/>
  <c r="H513" i="144"/>
  <c r="H514" i="144"/>
  <c r="H515" i="144"/>
  <c r="H516" i="144"/>
  <c r="H517" i="144"/>
  <c r="H518" i="144"/>
  <c r="H519" i="144"/>
  <c r="H520" i="144"/>
  <c r="H521" i="144"/>
  <c r="H522" i="144"/>
  <c r="H523" i="144"/>
  <c r="H524" i="144"/>
  <c r="H525" i="144"/>
  <c r="H526" i="144"/>
  <c r="H527" i="144"/>
  <c r="H528" i="144"/>
  <c r="H529" i="144"/>
  <c r="H530" i="144"/>
  <c r="H531" i="144"/>
  <c r="H532" i="144"/>
  <c r="H533" i="144"/>
  <c r="H534" i="144"/>
  <c r="H535" i="144"/>
  <c r="H536" i="144"/>
  <c r="H537" i="144"/>
  <c r="H538" i="144"/>
  <c r="H539" i="144"/>
  <c r="H540" i="144"/>
  <c r="H541" i="144"/>
  <c r="H542" i="144"/>
  <c r="H543" i="144"/>
  <c r="H544" i="144"/>
  <c r="H545" i="144"/>
  <c r="H546" i="144"/>
  <c r="H505" i="144"/>
  <c r="H461" i="144"/>
  <c r="H462" i="144"/>
  <c r="H463" i="144"/>
  <c r="H464" i="144"/>
  <c r="H465" i="144"/>
  <c r="H466" i="144"/>
  <c r="H467" i="144"/>
  <c r="H468" i="144"/>
  <c r="H469" i="144"/>
  <c r="H470" i="144"/>
  <c r="H471" i="144"/>
  <c r="H472" i="144"/>
  <c r="H473" i="144"/>
  <c r="H474" i="144"/>
  <c r="H475" i="144"/>
  <c r="H476" i="144"/>
  <c r="H477" i="144"/>
  <c r="H478" i="144"/>
  <c r="H479" i="144"/>
  <c r="H480" i="144"/>
  <c r="H481" i="144"/>
  <c r="H482" i="144"/>
  <c r="H483" i="144"/>
  <c r="H484" i="144"/>
  <c r="H485" i="144"/>
  <c r="H486" i="144"/>
  <c r="H487" i="144"/>
  <c r="H488" i="144"/>
  <c r="H489" i="144"/>
  <c r="H490" i="144"/>
  <c r="H491" i="144"/>
  <c r="H492" i="144"/>
  <c r="H493" i="144"/>
  <c r="H494" i="144"/>
  <c r="H495" i="144"/>
  <c r="H496" i="144"/>
  <c r="H497" i="144"/>
  <c r="H498" i="144"/>
  <c r="H499" i="144"/>
  <c r="H500" i="144"/>
  <c r="H501" i="144"/>
  <c r="H460" i="144"/>
  <c r="J501" i="144"/>
  <c r="E501" i="144"/>
  <c r="D501" i="144"/>
  <c r="C501" i="144"/>
  <c r="B501" i="144"/>
  <c r="J500" i="144"/>
  <c r="E500" i="144"/>
  <c r="D500" i="144"/>
  <c r="C500" i="144"/>
  <c r="B500" i="144"/>
  <c r="J499" i="144"/>
  <c r="E499" i="144"/>
  <c r="D499" i="144"/>
  <c r="C499" i="144"/>
  <c r="B499" i="144"/>
  <c r="J498" i="144"/>
  <c r="E498" i="144"/>
  <c r="D498" i="144"/>
  <c r="C498" i="144"/>
  <c r="B498" i="144"/>
  <c r="J497" i="144"/>
  <c r="E497" i="144"/>
  <c r="D497" i="144"/>
  <c r="C497" i="144"/>
  <c r="B497" i="144"/>
  <c r="J496" i="144"/>
  <c r="E496" i="144"/>
  <c r="D496" i="144"/>
  <c r="C496" i="144"/>
  <c r="B496" i="144"/>
  <c r="J495" i="144"/>
  <c r="E495" i="144"/>
  <c r="D495" i="144"/>
  <c r="C495" i="144"/>
  <c r="B495" i="144"/>
  <c r="J494" i="144"/>
  <c r="E494" i="144"/>
  <c r="D494" i="144"/>
  <c r="C494" i="144"/>
  <c r="B494" i="144"/>
  <c r="J493" i="144"/>
  <c r="E493" i="144"/>
  <c r="D493" i="144"/>
  <c r="C493" i="144"/>
  <c r="B493" i="144"/>
  <c r="J492" i="144"/>
  <c r="E492" i="144"/>
  <c r="D492" i="144"/>
  <c r="C492" i="144"/>
  <c r="B492" i="144"/>
  <c r="J491" i="144"/>
  <c r="E491" i="144"/>
  <c r="D491" i="144"/>
  <c r="C491" i="144"/>
  <c r="B491" i="144"/>
  <c r="J490" i="144"/>
  <c r="E490" i="144"/>
  <c r="D490" i="144"/>
  <c r="C490" i="144"/>
  <c r="B490" i="144"/>
  <c r="J489" i="144"/>
  <c r="E489" i="144"/>
  <c r="D489" i="144"/>
  <c r="C489" i="144"/>
  <c r="B489" i="144"/>
  <c r="J488" i="144"/>
  <c r="E488" i="144"/>
  <c r="D488" i="144"/>
  <c r="C488" i="144"/>
  <c r="B488" i="144"/>
  <c r="J487" i="144"/>
  <c r="E487" i="144"/>
  <c r="D487" i="144"/>
  <c r="C487" i="144"/>
  <c r="B487" i="144"/>
  <c r="J486" i="144"/>
  <c r="E486" i="144"/>
  <c r="D486" i="144"/>
  <c r="C486" i="144"/>
  <c r="B486" i="144"/>
  <c r="J485" i="144"/>
  <c r="E485" i="144"/>
  <c r="D485" i="144"/>
  <c r="C485" i="144"/>
  <c r="B485" i="144"/>
  <c r="J484" i="144"/>
  <c r="E484" i="144"/>
  <c r="D484" i="144"/>
  <c r="C484" i="144"/>
  <c r="B484" i="144"/>
  <c r="J483" i="144"/>
  <c r="E483" i="144"/>
  <c r="D483" i="144"/>
  <c r="C483" i="144"/>
  <c r="B483" i="144"/>
  <c r="J482" i="144"/>
  <c r="E482" i="144"/>
  <c r="D482" i="144"/>
  <c r="C482" i="144"/>
  <c r="B482" i="144"/>
  <c r="J481" i="144"/>
  <c r="E481" i="144"/>
  <c r="D481" i="144"/>
  <c r="C481" i="144"/>
  <c r="B481" i="144"/>
  <c r="J480" i="144"/>
  <c r="E480" i="144"/>
  <c r="D480" i="144"/>
  <c r="C480" i="144"/>
  <c r="B480" i="144"/>
  <c r="J479" i="144"/>
  <c r="E479" i="144"/>
  <c r="D479" i="144"/>
  <c r="C479" i="144"/>
  <c r="B479" i="144"/>
  <c r="J478" i="144"/>
  <c r="E478" i="144"/>
  <c r="D478" i="144"/>
  <c r="C478" i="144"/>
  <c r="B478" i="144"/>
  <c r="J477" i="144"/>
  <c r="E477" i="144"/>
  <c r="D477" i="144"/>
  <c r="C477" i="144"/>
  <c r="B477" i="144"/>
  <c r="J476" i="144"/>
  <c r="E476" i="144"/>
  <c r="D476" i="144"/>
  <c r="C476" i="144"/>
  <c r="B476" i="144"/>
  <c r="J475" i="144"/>
  <c r="E475" i="144"/>
  <c r="D475" i="144"/>
  <c r="C475" i="144"/>
  <c r="B475" i="144"/>
  <c r="J474" i="144"/>
  <c r="E474" i="144"/>
  <c r="D474" i="144"/>
  <c r="C474" i="144"/>
  <c r="B474" i="144"/>
  <c r="J473" i="144"/>
  <c r="E473" i="144"/>
  <c r="D473" i="144"/>
  <c r="C473" i="144"/>
  <c r="B473" i="144"/>
  <c r="J472" i="144"/>
  <c r="E472" i="144"/>
  <c r="D472" i="144"/>
  <c r="C472" i="144"/>
  <c r="B472" i="144"/>
  <c r="J471" i="144"/>
  <c r="E471" i="144"/>
  <c r="D471" i="144"/>
  <c r="C471" i="144"/>
  <c r="B471" i="144"/>
  <c r="J470" i="144"/>
  <c r="E470" i="144"/>
  <c r="D470" i="144"/>
  <c r="C470" i="144"/>
  <c r="B470" i="144"/>
  <c r="J469" i="144"/>
  <c r="E469" i="144"/>
  <c r="D469" i="144"/>
  <c r="C469" i="144"/>
  <c r="B469" i="144"/>
  <c r="J468" i="144"/>
  <c r="E468" i="144"/>
  <c r="D468" i="144"/>
  <c r="C468" i="144"/>
  <c r="B468" i="144"/>
  <c r="J467" i="144"/>
  <c r="E467" i="144"/>
  <c r="D467" i="144"/>
  <c r="C467" i="144"/>
  <c r="B467" i="144"/>
  <c r="J466" i="144"/>
  <c r="E466" i="144"/>
  <c r="D466" i="144"/>
  <c r="C466" i="144"/>
  <c r="B466" i="144"/>
  <c r="J465" i="144"/>
  <c r="E465" i="144"/>
  <c r="D465" i="144"/>
  <c r="C465" i="144"/>
  <c r="B465" i="144"/>
  <c r="J464" i="144"/>
  <c r="E464" i="144"/>
  <c r="D464" i="144"/>
  <c r="C464" i="144"/>
  <c r="B464" i="144"/>
  <c r="J463" i="144"/>
  <c r="E463" i="144"/>
  <c r="D463" i="144"/>
  <c r="C463" i="144"/>
  <c r="B463" i="144"/>
  <c r="J462" i="144"/>
  <c r="E462" i="144"/>
  <c r="D462" i="144"/>
  <c r="C462" i="144"/>
  <c r="B462" i="144"/>
  <c r="J461" i="144"/>
  <c r="E461" i="144"/>
  <c r="D461" i="144"/>
  <c r="C461" i="144"/>
  <c r="B461" i="144"/>
  <c r="J460" i="144"/>
  <c r="E460" i="144"/>
  <c r="D460" i="144"/>
  <c r="C460" i="144"/>
  <c r="B460" i="144"/>
  <c r="H416" i="144"/>
  <c r="H417" i="144"/>
  <c r="H418" i="144"/>
  <c r="H419" i="144"/>
  <c r="H420" i="144"/>
  <c r="H421" i="144"/>
  <c r="H422" i="144"/>
  <c r="H423" i="144"/>
  <c r="H424" i="144"/>
  <c r="H425" i="144"/>
  <c r="H426" i="144"/>
  <c r="H427" i="144"/>
  <c r="H428" i="144"/>
  <c r="H429" i="144"/>
  <c r="H430" i="144"/>
  <c r="H431" i="144"/>
  <c r="H432" i="144"/>
  <c r="H433" i="144"/>
  <c r="H434" i="144"/>
  <c r="H435" i="144"/>
  <c r="H436" i="144"/>
  <c r="H437" i="144"/>
  <c r="H438" i="144"/>
  <c r="H439" i="144"/>
  <c r="H440" i="144"/>
  <c r="H441" i="144"/>
  <c r="H442" i="144"/>
  <c r="H443" i="144"/>
  <c r="H444" i="144"/>
  <c r="H445" i="144"/>
  <c r="H446" i="144"/>
  <c r="H447" i="144"/>
  <c r="H448" i="144"/>
  <c r="H449" i="144"/>
  <c r="H450" i="144"/>
  <c r="H451" i="144"/>
  <c r="H452" i="144"/>
  <c r="H453" i="144"/>
  <c r="H454" i="144"/>
  <c r="H455" i="144"/>
  <c r="H456" i="144"/>
  <c r="H415" i="144"/>
  <c r="H371" i="144"/>
  <c r="H372" i="144"/>
  <c r="H373" i="144"/>
  <c r="H374" i="144"/>
  <c r="H375" i="144"/>
  <c r="H376" i="144"/>
  <c r="H377" i="144"/>
  <c r="H378" i="144"/>
  <c r="H379" i="144"/>
  <c r="H380" i="144"/>
  <c r="H381" i="144"/>
  <c r="H382" i="144"/>
  <c r="H383" i="144"/>
  <c r="H384" i="144"/>
  <c r="H385" i="144"/>
  <c r="H386" i="144"/>
  <c r="H387" i="144"/>
  <c r="H388" i="144"/>
  <c r="H389" i="144"/>
  <c r="H390" i="144"/>
  <c r="H391" i="144"/>
  <c r="H392" i="144"/>
  <c r="H393" i="144"/>
  <c r="H394" i="144"/>
  <c r="H395" i="144"/>
  <c r="H396" i="144"/>
  <c r="H397" i="144"/>
  <c r="H398" i="144"/>
  <c r="H399" i="144"/>
  <c r="H400" i="144"/>
  <c r="H401" i="144"/>
  <c r="H402" i="144"/>
  <c r="H403" i="144"/>
  <c r="H404" i="144"/>
  <c r="H405" i="144"/>
  <c r="H406" i="144"/>
  <c r="H407" i="144"/>
  <c r="H408" i="144"/>
  <c r="H409" i="144"/>
  <c r="H410" i="144"/>
  <c r="H411" i="144"/>
  <c r="H370" i="144"/>
  <c r="H312" i="144"/>
  <c r="H313" i="144"/>
  <c r="H314" i="144"/>
  <c r="H315" i="144"/>
  <c r="H316" i="144"/>
  <c r="H317" i="144"/>
  <c r="H318" i="144"/>
  <c r="H319" i="144"/>
  <c r="H320" i="144"/>
  <c r="H321" i="144"/>
  <c r="H322" i="144"/>
  <c r="H323" i="144"/>
  <c r="H324" i="144"/>
  <c r="H325" i="144"/>
  <c r="H326" i="144"/>
  <c r="H327" i="144"/>
  <c r="H328" i="144"/>
  <c r="H329" i="144"/>
  <c r="H330" i="144"/>
  <c r="H331" i="144"/>
  <c r="H332" i="144"/>
  <c r="H333" i="144"/>
  <c r="H334" i="144"/>
  <c r="H335" i="144"/>
  <c r="H336" i="144"/>
  <c r="H337" i="144"/>
  <c r="H338" i="144"/>
  <c r="H339" i="144"/>
  <c r="H340" i="144"/>
  <c r="H341" i="144"/>
  <c r="H342" i="144"/>
  <c r="H343" i="144"/>
  <c r="H344" i="144"/>
  <c r="H345" i="144"/>
  <c r="H346" i="144"/>
  <c r="H347" i="144"/>
  <c r="H348" i="144"/>
  <c r="H349" i="144"/>
  <c r="H350" i="144"/>
  <c r="H351" i="144"/>
  <c r="H352" i="144"/>
  <c r="H311" i="144"/>
  <c r="H250" i="144"/>
  <c r="H251" i="144"/>
  <c r="H252" i="144"/>
  <c r="H253" i="144"/>
  <c r="H254" i="144"/>
  <c r="H255" i="144"/>
  <c r="H256" i="144"/>
  <c r="H257" i="144"/>
  <c r="H258" i="144"/>
  <c r="H259" i="144"/>
  <c r="H260" i="144"/>
  <c r="H261" i="144"/>
  <c r="H262" i="144"/>
  <c r="H263" i="144"/>
  <c r="H264" i="144"/>
  <c r="H265" i="144"/>
  <c r="H266" i="144"/>
  <c r="H267" i="144"/>
  <c r="H268" i="144"/>
  <c r="H269" i="144"/>
  <c r="H270" i="144"/>
  <c r="H271" i="144"/>
  <c r="H272" i="144"/>
  <c r="H273" i="144"/>
  <c r="H274" i="144"/>
  <c r="H275" i="144"/>
  <c r="H276" i="144"/>
  <c r="H277" i="144"/>
  <c r="H278" i="144"/>
  <c r="H279" i="144"/>
  <c r="H280" i="144"/>
  <c r="H281" i="144"/>
  <c r="H282" i="144"/>
  <c r="H283" i="144"/>
  <c r="H284" i="144"/>
  <c r="H285" i="144"/>
  <c r="H286" i="144"/>
  <c r="H287" i="144"/>
  <c r="H288" i="144"/>
  <c r="H289" i="144"/>
  <c r="H290" i="144"/>
  <c r="H249" i="144"/>
  <c r="H197" i="144"/>
  <c r="H198" i="144"/>
  <c r="H199" i="144"/>
  <c r="H200" i="144"/>
  <c r="H201" i="144"/>
  <c r="H202" i="144"/>
  <c r="H203" i="144"/>
  <c r="H204" i="144"/>
  <c r="H205" i="144"/>
  <c r="H206" i="144"/>
  <c r="H207" i="144"/>
  <c r="H208" i="144"/>
  <c r="H209" i="144"/>
  <c r="H210" i="144"/>
  <c r="H211" i="144"/>
  <c r="H212" i="144"/>
  <c r="H213" i="144"/>
  <c r="H214" i="144"/>
  <c r="H215" i="144"/>
  <c r="H216" i="144"/>
  <c r="H217" i="144"/>
  <c r="H218" i="144"/>
  <c r="H219" i="144"/>
  <c r="H220" i="144"/>
  <c r="H221" i="144"/>
  <c r="H222" i="144"/>
  <c r="H223" i="144"/>
  <c r="H224" i="144"/>
  <c r="H225" i="144"/>
  <c r="H226" i="144"/>
  <c r="H227" i="144"/>
  <c r="H228" i="144"/>
  <c r="H229" i="144"/>
  <c r="H230" i="144"/>
  <c r="H231" i="144"/>
  <c r="H232" i="144"/>
  <c r="H233" i="144"/>
  <c r="H234" i="144"/>
  <c r="H235" i="144"/>
  <c r="H236" i="144"/>
  <c r="H237" i="144"/>
  <c r="H196" i="144"/>
  <c r="H29" i="144"/>
  <c r="H30" i="144"/>
  <c r="H31" i="144"/>
  <c r="H32" i="144"/>
  <c r="H33" i="144"/>
  <c r="H34" i="144"/>
  <c r="H35" i="144"/>
  <c r="H36" i="144"/>
  <c r="H37" i="144"/>
  <c r="H38" i="144"/>
  <c r="H39" i="144"/>
  <c r="H40" i="144"/>
  <c r="H41" i="144"/>
  <c r="H42" i="144"/>
  <c r="H43" i="144"/>
  <c r="H44" i="144"/>
  <c r="H45" i="144"/>
  <c r="H46" i="144"/>
  <c r="H47" i="144"/>
  <c r="H48" i="144"/>
  <c r="H49" i="144"/>
  <c r="H50" i="144"/>
  <c r="H51" i="144"/>
  <c r="H52" i="144"/>
  <c r="H53" i="144"/>
  <c r="H54" i="144"/>
  <c r="H55" i="144"/>
  <c r="H56" i="144"/>
  <c r="H57" i="144"/>
  <c r="H58" i="144"/>
  <c r="H59" i="144"/>
  <c r="H60" i="144"/>
  <c r="H61" i="144"/>
  <c r="H62" i="144"/>
  <c r="H63" i="144"/>
  <c r="H64" i="144"/>
  <c r="H65" i="144"/>
  <c r="H66" i="144"/>
  <c r="H67" i="144"/>
  <c r="H68" i="144"/>
  <c r="H69" i="144"/>
  <c r="H28" i="144"/>
  <c r="B10" i="144"/>
  <c r="C10" i="144"/>
  <c r="D10" i="144"/>
  <c r="E10" i="144"/>
  <c r="J10" i="144"/>
  <c r="B11" i="144"/>
  <c r="C11" i="144"/>
  <c r="D11" i="144"/>
  <c r="E11" i="144"/>
  <c r="J11" i="144"/>
  <c r="B12" i="144"/>
  <c r="C12" i="144"/>
  <c r="D12" i="144"/>
  <c r="E12" i="144"/>
  <c r="J12" i="144"/>
  <c r="B13" i="144"/>
  <c r="C13" i="144"/>
  <c r="D13" i="144"/>
  <c r="E13" i="144"/>
  <c r="J13" i="144"/>
  <c r="B14" i="144"/>
  <c r="C14" i="144"/>
  <c r="D14" i="144"/>
  <c r="E14" i="144"/>
  <c r="J14" i="144"/>
  <c r="B15" i="144"/>
  <c r="C15" i="144"/>
  <c r="D15" i="144"/>
  <c r="E15" i="144"/>
  <c r="J15" i="144"/>
  <c r="B16" i="144"/>
  <c r="C16" i="144"/>
  <c r="D16" i="144"/>
  <c r="E16" i="144"/>
  <c r="J16" i="144"/>
  <c r="B22" i="144"/>
  <c r="C22" i="144"/>
  <c r="D22" i="144"/>
  <c r="E22" i="144"/>
  <c r="J22" i="144"/>
  <c r="B24" i="144"/>
  <c r="C24" i="144"/>
  <c r="D24" i="144"/>
  <c r="E24" i="144"/>
  <c r="J24" i="144"/>
  <c r="B25" i="144"/>
  <c r="C25" i="144"/>
  <c r="D25" i="144"/>
  <c r="E25" i="144"/>
  <c r="J25" i="144"/>
  <c r="B28" i="144"/>
  <c r="C28" i="144"/>
  <c r="D28" i="144"/>
  <c r="E28" i="144"/>
  <c r="J28" i="144"/>
  <c r="B29" i="144"/>
  <c r="C29" i="144"/>
  <c r="D29" i="144"/>
  <c r="E29" i="144"/>
  <c r="J29" i="144"/>
  <c r="B30" i="144"/>
  <c r="C30" i="144"/>
  <c r="D30" i="144"/>
  <c r="E30" i="144"/>
  <c r="J30" i="144"/>
  <c r="B31" i="144"/>
  <c r="C31" i="144"/>
  <c r="D31" i="144"/>
  <c r="E31" i="144"/>
  <c r="J31" i="144"/>
  <c r="B32" i="144"/>
  <c r="C32" i="144"/>
  <c r="D32" i="144"/>
  <c r="E32" i="144"/>
  <c r="J32" i="144"/>
  <c r="B33" i="144"/>
  <c r="C33" i="144"/>
  <c r="D33" i="144"/>
  <c r="E33" i="144"/>
  <c r="J33" i="144"/>
  <c r="B34" i="144"/>
  <c r="C34" i="144"/>
  <c r="D34" i="144"/>
  <c r="E34" i="144"/>
  <c r="J34" i="144"/>
  <c r="B35" i="144"/>
  <c r="C35" i="144"/>
  <c r="D35" i="144"/>
  <c r="E35" i="144"/>
  <c r="J35" i="144"/>
  <c r="B36" i="144"/>
  <c r="C36" i="144"/>
  <c r="D36" i="144"/>
  <c r="E36" i="144"/>
  <c r="J36" i="144"/>
  <c r="B37" i="144"/>
  <c r="C37" i="144"/>
  <c r="D37" i="144"/>
  <c r="E37" i="144"/>
  <c r="J37" i="144"/>
  <c r="B38" i="144"/>
  <c r="C38" i="144"/>
  <c r="D38" i="144"/>
  <c r="E38" i="144"/>
  <c r="J38" i="144"/>
  <c r="B39" i="144"/>
  <c r="C39" i="144"/>
  <c r="D39" i="144"/>
  <c r="E39" i="144"/>
  <c r="J39" i="144"/>
  <c r="B40" i="144"/>
  <c r="C40" i="144"/>
  <c r="D40" i="144"/>
  <c r="E40" i="144"/>
  <c r="J40" i="144"/>
  <c r="B41" i="144"/>
  <c r="C41" i="144"/>
  <c r="D41" i="144"/>
  <c r="E41" i="144"/>
  <c r="J41" i="144"/>
  <c r="B42" i="144"/>
  <c r="C42" i="144"/>
  <c r="D42" i="144"/>
  <c r="E42" i="144"/>
  <c r="J42" i="144"/>
  <c r="B43" i="144"/>
  <c r="C43" i="144"/>
  <c r="D43" i="144"/>
  <c r="E43" i="144"/>
  <c r="J43" i="144"/>
  <c r="B44" i="144"/>
  <c r="C44" i="144"/>
  <c r="D44" i="144"/>
  <c r="E44" i="144"/>
  <c r="J44" i="144"/>
  <c r="B45" i="144"/>
  <c r="C45" i="144"/>
  <c r="D45" i="144"/>
  <c r="E45" i="144"/>
  <c r="J45" i="144"/>
  <c r="B46" i="144"/>
  <c r="C46" i="144"/>
  <c r="D46" i="144"/>
  <c r="E46" i="144"/>
  <c r="J46" i="144"/>
  <c r="B47" i="144"/>
  <c r="C47" i="144"/>
  <c r="D47" i="144"/>
  <c r="E47" i="144"/>
  <c r="J47" i="144"/>
  <c r="B48" i="144"/>
  <c r="C48" i="144"/>
  <c r="D48" i="144"/>
  <c r="E48" i="144"/>
  <c r="J48" i="144"/>
  <c r="B49" i="144"/>
  <c r="C49" i="144"/>
  <c r="D49" i="144"/>
  <c r="E49" i="144"/>
  <c r="J49" i="144"/>
  <c r="B50" i="144"/>
  <c r="C50" i="144"/>
  <c r="D50" i="144"/>
  <c r="E50" i="144"/>
  <c r="J50" i="144"/>
  <c r="B51" i="144"/>
  <c r="C51" i="144"/>
  <c r="D51" i="144"/>
  <c r="E51" i="144"/>
  <c r="J51" i="144"/>
  <c r="B52" i="144"/>
  <c r="C52" i="144"/>
  <c r="D52" i="144"/>
  <c r="E52" i="144"/>
  <c r="J52" i="144"/>
  <c r="B53" i="144"/>
  <c r="C53" i="144"/>
  <c r="D53" i="144"/>
  <c r="E53" i="144"/>
  <c r="J53" i="144"/>
  <c r="B54" i="144"/>
  <c r="C54" i="144"/>
  <c r="D54" i="144"/>
  <c r="E54" i="144"/>
  <c r="J54" i="144"/>
  <c r="B55" i="144"/>
  <c r="C55" i="144"/>
  <c r="D55" i="144"/>
  <c r="E55" i="144"/>
  <c r="J55" i="144"/>
  <c r="B56" i="144"/>
  <c r="C56" i="144"/>
  <c r="D56" i="144"/>
  <c r="E56" i="144"/>
  <c r="J56" i="144"/>
  <c r="B57" i="144"/>
  <c r="C57" i="144"/>
  <c r="D57" i="144"/>
  <c r="E57" i="144"/>
  <c r="J57" i="144"/>
  <c r="B58" i="144"/>
  <c r="C58" i="144"/>
  <c r="D58" i="144"/>
  <c r="E58" i="144"/>
  <c r="J58" i="144"/>
  <c r="B59" i="144"/>
  <c r="C59" i="144"/>
  <c r="D59" i="144"/>
  <c r="E59" i="144"/>
  <c r="J59" i="144"/>
  <c r="B60" i="144"/>
  <c r="C60" i="144"/>
  <c r="D60" i="144"/>
  <c r="E60" i="144"/>
  <c r="J60" i="144"/>
  <c r="B61" i="144"/>
  <c r="C61" i="144"/>
  <c r="D61" i="144"/>
  <c r="E61" i="144"/>
  <c r="J61" i="144"/>
  <c r="B62" i="144"/>
  <c r="C62" i="144"/>
  <c r="D62" i="144"/>
  <c r="E62" i="144"/>
  <c r="J62" i="144"/>
  <c r="B63" i="144"/>
  <c r="C63" i="144"/>
  <c r="D63" i="144"/>
  <c r="E63" i="144"/>
  <c r="J63" i="144"/>
  <c r="B64" i="144"/>
  <c r="C64" i="144"/>
  <c r="D64" i="144"/>
  <c r="E64" i="144"/>
  <c r="J64" i="144"/>
  <c r="B65" i="144"/>
  <c r="C65" i="144"/>
  <c r="D65" i="144"/>
  <c r="E65" i="144"/>
  <c r="J65" i="144"/>
  <c r="B66" i="144"/>
  <c r="C66" i="144"/>
  <c r="D66" i="144"/>
  <c r="E66" i="144"/>
  <c r="J66" i="144"/>
  <c r="B67" i="144"/>
  <c r="C67" i="144"/>
  <c r="D67" i="144"/>
  <c r="E67" i="144"/>
  <c r="J67" i="144"/>
  <c r="B68" i="144"/>
  <c r="C68" i="144"/>
  <c r="D68" i="144"/>
  <c r="E68" i="144"/>
  <c r="J68" i="144"/>
  <c r="B69" i="144"/>
  <c r="C69" i="144"/>
  <c r="D69" i="144"/>
  <c r="E69" i="144"/>
  <c r="J69" i="144"/>
  <c r="B183" i="144"/>
  <c r="C183" i="144"/>
  <c r="D183" i="144"/>
  <c r="E183" i="144"/>
  <c r="B184" i="144"/>
  <c r="C184" i="144"/>
  <c r="D184" i="144"/>
  <c r="E184" i="144"/>
  <c r="J184" i="144"/>
  <c r="B189" i="144"/>
  <c r="C189" i="144"/>
  <c r="D189" i="144"/>
  <c r="E189" i="144"/>
  <c r="J189" i="144"/>
  <c r="B190" i="144"/>
  <c r="C190" i="144"/>
  <c r="D190" i="144"/>
  <c r="E190" i="144"/>
  <c r="J190" i="144"/>
  <c r="B191" i="144"/>
  <c r="C191" i="144"/>
  <c r="D191" i="144"/>
  <c r="E191" i="144"/>
  <c r="J191" i="144"/>
  <c r="B193" i="144"/>
  <c r="C193" i="144"/>
  <c r="D193" i="144"/>
  <c r="E193" i="144"/>
  <c r="J193" i="144"/>
  <c r="B196" i="144"/>
  <c r="C196" i="144"/>
  <c r="D196" i="144"/>
  <c r="E196" i="144"/>
  <c r="J196" i="144"/>
  <c r="B197" i="144"/>
  <c r="C197" i="144"/>
  <c r="D197" i="144"/>
  <c r="E197" i="144"/>
  <c r="J197" i="144"/>
  <c r="B198" i="144"/>
  <c r="C198" i="144"/>
  <c r="D198" i="144"/>
  <c r="E198" i="144"/>
  <c r="J198" i="144"/>
  <c r="B199" i="144"/>
  <c r="C199" i="144"/>
  <c r="D199" i="144"/>
  <c r="E199" i="144"/>
  <c r="J199" i="144"/>
  <c r="B200" i="144"/>
  <c r="C200" i="144"/>
  <c r="D200" i="144"/>
  <c r="E200" i="144"/>
  <c r="J200" i="144"/>
  <c r="B201" i="144"/>
  <c r="C201" i="144"/>
  <c r="D201" i="144"/>
  <c r="E201" i="144"/>
  <c r="J201" i="144"/>
  <c r="B202" i="144"/>
  <c r="C202" i="144"/>
  <c r="D202" i="144"/>
  <c r="E202" i="144"/>
  <c r="J202" i="144"/>
  <c r="B203" i="144"/>
  <c r="C203" i="144"/>
  <c r="D203" i="144"/>
  <c r="E203" i="144"/>
  <c r="J203" i="144"/>
  <c r="B204" i="144"/>
  <c r="C204" i="144"/>
  <c r="D204" i="144"/>
  <c r="E204" i="144"/>
  <c r="J204" i="144"/>
  <c r="B205" i="144"/>
  <c r="C205" i="144"/>
  <c r="D205" i="144"/>
  <c r="E205" i="144"/>
  <c r="J205" i="144"/>
  <c r="B206" i="144"/>
  <c r="C206" i="144"/>
  <c r="D206" i="144"/>
  <c r="E206" i="144"/>
  <c r="J206" i="144"/>
  <c r="B207" i="144"/>
  <c r="C207" i="144"/>
  <c r="D207" i="144"/>
  <c r="E207" i="144"/>
  <c r="J207" i="144"/>
  <c r="B208" i="144"/>
  <c r="C208" i="144"/>
  <c r="D208" i="144"/>
  <c r="E208" i="144"/>
  <c r="J208" i="144"/>
  <c r="B209" i="144"/>
  <c r="C209" i="144"/>
  <c r="D209" i="144"/>
  <c r="E209" i="144"/>
  <c r="J209" i="144"/>
  <c r="B210" i="144"/>
  <c r="C210" i="144"/>
  <c r="D210" i="144"/>
  <c r="E210" i="144"/>
  <c r="J210" i="144"/>
  <c r="B211" i="144"/>
  <c r="C211" i="144"/>
  <c r="D211" i="144"/>
  <c r="E211" i="144"/>
  <c r="J211" i="144"/>
  <c r="B212" i="144"/>
  <c r="C212" i="144"/>
  <c r="D212" i="144"/>
  <c r="E212" i="144"/>
  <c r="J212" i="144"/>
  <c r="B213" i="144"/>
  <c r="C213" i="144"/>
  <c r="D213" i="144"/>
  <c r="E213" i="144"/>
  <c r="J213" i="144"/>
  <c r="B214" i="144"/>
  <c r="C214" i="144"/>
  <c r="D214" i="144"/>
  <c r="E214" i="144"/>
  <c r="J214" i="144"/>
  <c r="B215" i="144"/>
  <c r="C215" i="144"/>
  <c r="D215" i="144"/>
  <c r="E215" i="144"/>
  <c r="J215" i="144"/>
  <c r="B216" i="144"/>
  <c r="C216" i="144"/>
  <c r="D216" i="144"/>
  <c r="E216" i="144"/>
  <c r="J216" i="144"/>
  <c r="B217" i="144"/>
  <c r="C217" i="144"/>
  <c r="D217" i="144"/>
  <c r="E217" i="144"/>
  <c r="J217" i="144"/>
  <c r="B218" i="144"/>
  <c r="C218" i="144"/>
  <c r="D218" i="144"/>
  <c r="E218" i="144"/>
  <c r="J218" i="144"/>
  <c r="B219" i="144"/>
  <c r="C219" i="144"/>
  <c r="D219" i="144"/>
  <c r="E219" i="144"/>
  <c r="J219" i="144"/>
  <c r="B220" i="144"/>
  <c r="C220" i="144"/>
  <c r="D220" i="144"/>
  <c r="E220" i="144"/>
  <c r="J220" i="144"/>
  <c r="B221" i="144"/>
  <c r="C221" i="144"/>
  <c r="D221" i="144"/>
  <c r="E221" i="144"/>
  <c r="J221" i="144"/>
  <c r="B222" i="144"/>
  <c r="C222" i="144"/>
  <c r="D222" i="144"/>
  <c r="E222" i="144"/>
  <c r="J222" i="144"/>
  <c r="B223" i="144"/>
  <c r="C223" i="144"/>
  <c r="D223" i="144"/>
  <c r="E223" i="144"/>
  <c r="J223" i="144"/>
  <c r="B224" i="144"/>
  <c r="C224" i="144"/>
  <c r="D224" i="144"/>
  <c r="E224" i="144"/>
  <c r="J224" i="144"/>
  <c r="B225" i="144"/>
  <c r="C225" i="144"/>
  <c r="D225" i="144"/>
  <c r="E225" i="144"/>
  <c r="J225" i="144"/>
  <c r="B226" i="144"/>
  <c r="C226" i="144"/>
  <c r="D226" i="144"/>
  <c r="E226" i="144"/>
  <c r="J226" i="144"/>
  <c r="B227" i="144"/>
  <c r="C227" i="144"/>
  <c r="D227" i="144"/>
  <c r="E227" i="144"/>
  <c r="J227" i="144"/>
  <c r="B228" i="144"/>
  <c r="C228" i="144"/>
  <c r="D228" i="144"/>
  <c r="E228" i="144"/>
  <c r="J228" i="144"/>
  <c r="B229" i="144"/>
  <c r="C229" i="144"/>
  <c r="D229" i="144"/>
  <c r="E229" i="144"/>
  <c r="J229" i="144"/>
  <c r="B230" i="144"/>
  <c r="C230" i="144"/>
  <c r="D230" i="144"/>
  <c r="E230" i="144"/>
  <c r="J230" i="144"/>
  <c r="B231" i="144"/>
  <c r="C231" i="144"/>
  <c r="D231" i="144"/>
  <c r="E231" i="144"/>
  <c r="J231" i="144"/>
  <c r="B232" i="144"/>
  <c r="C232" i="144"/>
  <c r="D232" i="144"/>
  <c r="E232" i="144"/>
  <c r="J232" i="144"/>
  <c r="B233" i="144"/>
  <c r="C233" i="144"/>
  <c r="D233" i="144"/>
  <c r="E233" i="144"/>
  <c r="J233" i="144"/>
  <c r="B234" i="144"/>
  <c r="C234" i="144"/>
  <c r="D234" i="144"/>
  <c r="E234" i="144"/>
  <c r="J234" i="144"/>
  <c r="B235" i="144"/>
  <c r="C235" i="144"/>
  <c r="D235" i="144"/>
  <c r="E235" i="144"/>
  <c r="J235" i="144"/>
  <c r="B236" i="144"/>
  <c r="C236" i="144"/>
  <c r="D236" i="144"/>
  <c r="E236" i="144"/>
  <c r="J236" i="144"/>
  <c r="B237" i="144"/>
  <c r="C237" i="144"/>
  <c r="D237" i="144"/>
  <c r="E237" i="144"/>
  <c r="J237" i="144"/>
  <c r="B241" i="144"/>
  <c r="C241" i="144"/>
  <c r="D241" i="144"/>
  <c r="E241" i="144"/>
  <c r="J241" i="144"/>
  <c r="B246" i="144"/>
  <c r="C246" i="144"/>
  <c r="D246" i="144"/>
  <c r="E246" i="144"/>
  <c r="J246" i="144"/>
  <c r="B249" i="144"/>
  <c r="C249" i="144"/>
  <c r="D249" i="144"/>
  <c r="E249" i="144"/>
  <c r="J249" i="144"/>
  <c r="B250" i="144"/>
  <c r="C250" i="144"/>
  <c r="D250" i="144"/>
  <c r="E250" i="144"/>
  <c r="J250" i="144"/>
  <c r="B251" i="144"/>
  <c r="C251" i="144"/>
  <c r="D251" i="144"/>
  <c r="E251" i="144"/>
  <c r="J251" i="144"/>
  <c r="B252" i="144"/>
  <c r="C252" i="144"/>
  <c r="D252" i="144"/>
  <c r="E252" i="144"/>
  <c r="J252" i="144"/>
  <c r="B253" i="144"/>
  <c r="C253" i="144"/>
  <c r="D253" i="144"/>
  <c r="E253" i="144"/>
  <c r="J253" i="144"/>
  <c r="B254" i="144"/>
  <c r="C254" i="144"/>
  <c r="D254" i="144"/>
  <c r="E254" i="144"/>
  <c r="J254" i="144"/>
  <c r="B255" i="144"/>
  <c r="C255" i="144"/>
  <c r="D255" i="144"/>
  <c r="E255" i="144"/>
  <c r="J255" i="144"/>
  <c r="B256" i="144"/>
  <c r="C256" i="144"/>
  <c r="D256" i="144"/>
  <c r="E256" i="144"/>
  <c r="J256" i="144"/>
  <c r="B257" i="144"/>
  <c r="C257" i="144"/>
  <c r="D257" i="144"/>
  <c r="E257" i="144"/>
  <c r="J257" i="144"/>
  <c r="B258" i="144"/>
  <c r="C258" i="144"/>
  <c r="D258" i="144"/>
  <c r="E258" i="144"/>
  <c r="J258" i="144"/>
  <c r="B259" i="144"/>
  <c r="C259" i="144"/>
  <c r="D259" i="144"/>
  <c r="E259" i="144"/>
  <c r="J259" i="144"/>
  <c r="B260" i="144"/>
  <c r="C260" i="144"/>
  <c r="D260" i="144"/>
  <c r="E260" i="144"/>
  <c r="J260" i="144"/>
  <c r="B261" i="144"/>
  <c r="C261" i="144"/>
  <c r="D261" i="144"/>
  <c r="E261" i="144"/>
  <c r="J261" i="144"/>
  <c r="B262" i="144"/>
  <c r="C262" i="144"/>
  <c r="D262" i="144"/>
  <c r="E262" i="144"/>
  <c r="J262" i="144"/>
  <c r="B263" i="144"/>
  <c r="C263" i="144"/>
  <c r="D263" i="144"/>
  <c r="E263" i="144"/>
  <c r="J263" i="144"/>
  <c r="B264" i="144"/>
  <c r="C264" i="144"/>
  <c r="D264" i="144"/>
  <c r="E264" i="144"/>
  <c r="J264" i="144"/>
  <c r="B265" i="144"/>
  <c r="C265" i="144"/>
  <c r="D265" i="144"/>
  <c r="E265" i="144"/>
  <c r="J265" i="144"/>
  <c r="B266" i="144"/>
  <c r="C266" i="144"/>
  <c r="D266" i="144"/>
  <c r="E266" i="144"/>
  <c r="J266" i="144"/>
  <c r="B267" i="144"/>
  <c r="C267" i="144"/>
  <c r="D267" i="144"/>
  <c r="E267" i="144"/>
  <c r="J267" i="144"/>
  <c r="B268" i="144"/>
  <c r="C268" i="144"/>
  <c r="D268" i="144"/>
  <c r="E268" i="144"/>
  <c r="J268" i="144"/>
  <c r="B269" i="144"/>
  <c r="C269" i="144"/>
  <c r="D269" i="144"/>
  <c r="E269" i="144"/>
  <c r="J269" i="144"/>
  <c r="B270" i="144"/>
  <c r="C270" i="144"/>
  <c r="D270" i="144"/>
  <c r="E270" i="144"/>
  <c r="J270" i="144"/>
  <c r="B271" i="144"/>
  <c r="C271" i="144"/>
  <c r="D271" i="144"/>
  <c r="E271" i="144"/>
  <c r="J271" i="144"/>
  <c r="B272" i="144"/>
  <c r="C272" i="144"/>
  <c r="D272" i="144"/>
  <c r="E272" i="144"/>
  <c r="J272" i="144"/>
  <c r="B273" i="144"/>
  <c r="C273" i="144"/>
  <c r="D273" i="144"/>
  <c r="E273" i="144"/>
  <c r="J273" i="144"/>
  <c r="B274" i="144"/>
  <c r="C274" i="144"/>
  <c r="D274" i="144"/>
  <c r="E274" i="144"/>
  <c r="J274" i="144"/>
  <c r="B275" i="144"/>
  <c r="C275" i="144"/>
  <c r="D275" i="144"/>
  <c r="E275" i="144"/>
  <c r="J275" i="144"/>
  <c r="B276" i="144"/>
  <c r="C276" i="144"/>
  <c r="D276" i="144"/>
  <c r="E276" i="144"/>
  <c r="J276" i="144"/>
  <c r="B277" i="144"/>
  <c r="C277" i="144"/>
  <c r="D277" i="144"/>
  <c r="E277" i="144"/>
  <c r="J277" i="144"/>
  <c r="B278" i="144"/>
  <c r="C278" i="144"/>
  <c r="D278" i="144"/>
  <c r="E278" i="144"/>
  <c r="J278" i="144"/>
  <c r="B279" i="144"/>
  <c r="C279" i="144"/>
  <c r="D279" i="144"/>
  <c r="E279" i="144"/>
  <c r="J279" i="144"/>
  <c r="B280" i="144"/>
  <c r="C280" i="144"/>
  <c r="D280" i="144"/>
  <c r="E280" i="144"/>
  <c r="J280" i="144"/>
  <c r="B281" i="144"/>
  <c r="C281" i="144"/>
  <c r="D281" i="144"/>
  <c r="E281" i="144"/>
  <c r="J281" i="144"/>
  <c r="B282" i="144"/>
  <c r="C282" i="144"/>
  <c r="D282" i="144"/>
  <c r="E282" i="144"/>
  <c r="J282" i="144"/>
  <c r="B283" i="144"/>
  <c r="C283" i="144"/>
  <c r="D283" i="144"/>
  <c r="E283" i="144"/>
  <c r="J283" i="144"/>
  <c r="B284" i="144"/>
  <c r="C284" i="144"/>
  <c r="D284" i="144"/>
  <c r="E284" i="144"/>
  <c r="J284" i="144"/>
  <c r="B285" i="144"/>
  <c r="C285" i="144"/>
  <c r="D285" i="144"/>
  <c r="E285" i="144"/>
  <c r="J285" i="144"/>
  <c r="B286" i="144"/>
  <c r="C286" i="144"/>
  <c r="D286" i="144"/>
  <c r="E286" i="144"/>
  <c r="J286" i="144"/>
  <c r="B287" i="144"/>
  <c r="C287" i="144"/>
  <c r="D287" i="144"/>
  <c r="E287" i="144"/>
  <c r="J287" i="144"/>
  <c r="B288" i="144"/>
  <c r="C288" i="144"/>
  <c r="D288" i="144"/>
  <c r="E288" i="144"/>
  <c r="J288" i="144"/>
  <c r="B289" i="144"/>
  <c r="C289" i="144"/>
  <c r="D289" i="144"/>
  <c r="E289" i="144"/>
  <c r="J289" i="144"/>
  <c r="B290" i="144"/>
  <c r="C290" i="144"/>
  <c r="D290" i="144"/>
  <c r="E290" i="144"/>
  <c r="J290" i="144"/>
  <c r="B294" i="144"/>
  <c r="C294" i="144"/>
  <c r="D294" i="144"/>
  <c r="E294" i="144"/>
  <c r="J294" i="144"/>
  <c r="B295" i="144"/>
  <c r="C295" i="144"/>
  <c r="D295" i="144"/>
  <c r="E295" i="144"/>
  <c r="J295" i="144"/>
  <c r="B296" i="144"/>
  <c r="C296" i="144"/>
  <c r="D296" i="144"/>
  <c r="E296" i="144"/>
  <c r="J296" i="144"/>
  <c r="B297" i="144"/>
  <c r="C297" i="144"/>
  <c r="D297" i="144"/>
  <c r="E297" i="144"/>
  <c r="J297" i="144"/>
  <c r="B298" i="144"/>
  <c r="C298" i="144"/>
  <c r="D298" i="144"/>
  <c r="E298" i="144"/>
  <c r="J298" i="144"/>
  <c r="B299" i="144"/>
  <c r="C299" i="144"/>
  <c r="D299" i="144"/>
  <c r="J299" i="144"/>
  <c r="B300" i="144"/>
  <c r="C300" i="144"/>
  <c r="D300" i="144"/>
  <c r="E300" i="144"/>
  <c r="J300" i="144"/>
  <c r="B301" i="144"/>
  <c r="C301" i="144"/>
  <c r="D301" i="144"/>
  <c r="E301" i="144"/>
  <c r="J301" i="144"/>
  <c r="B305" i="144"/>
  <c r="C305" i="144"/>
  <c r="D305" i="144"/>
  <c r="E305" i="144"/>
  <c r="J305" i="144"/>
  <c r="B306" i="144"/>
  <c r="C306" i="144"/>
  <c r="D306" i="144"/>
  <c r="E306" i="144"/>
  <c r="J306" i="144"/>
  <c r="B308" i="144"/>
  <c r="C308" i="144"/>
  <c r="D308" i="144"/>
  <c r="E308" i="144"/>
  <c r="J308" i="144"/>
  <c r="B311" i="144"/>
  <c r="C311" i="144"/>
  <c r="D311" i="144"/>
  <c r="E311" i="144"/>
  <c r="J311" i="144"/>
  <c r="B312" i="144"/>
  <c r="C312" i="144"/>
  <c r="D312" i="144"/>
  <c r="E312" i="144"/>
  <c r="J312" i="144"/>
  <c r="B313" i="144"/>
  <c r="C313" i="144"/>
  <c r="D313" i="144"/>
  <c r="E313" i="144"/>
  <c r="J313" i="144"/>
  <c r="B314" i="144"/>
  <c r="C314" i="144"/>
  <c r="D314" i="144"/>
  <c r="E314" i="144"/>
  <c r="J314" i="144"/>
  <c r="B315" i="144"/>
  <c r="C315" i="144"/>
  <c r="D315" i="144"/>
  <c r="E315" i="144"/>
  <c r="J315" i="144"/>
  <c r="B316" i="144"/>
  <c r="C316" i="144"/>
  <c r="D316" i="144"/>
  <c r="E316" i="144"/>
  <c r="J316" i="144"/>
  <c r="B317" i="144"/>
  <c r="C317" i="144"/>
  <c r="D317" i="144"/>
  <c r="E317" i="144"/>
  <c r="J317" i="144"/>
  <c r="B318" i="144"/>
  <c r="C318" i="144"/>
  <c r="D318" i="144"/>
  <c r="E318" i="144"/>
  <c r="J318" i="144"/>
  <c r="B319" i="144"/>
  <c r="C319" i="144"/>
  <c r="D319" i="144"/>
  <c r="E319" i="144"/>
  <c r="J319" i="144"/>
  <c r="B320" i="144"/>
  <c r="C320" i="144"/>
  <c r="D320" i="144"/>
  <c r="E320" i="144"/>
  <c r="J320" i="144"/>
  <c r="B321" i="144"/>
  <c r="C321" i="144"/>
  <c r="D321" i="144"/>
  <c r="E321" i="144"/>
  <c r="J321" i="144"/>
  <c r="B322" i="144"/>
  <c r="C322" i="144"/>
  <c r="D322" i="144"/>
  <c r="E322" i="144"/>
  <c r="J322" i="144"/>
  <c r="B323" i="144"/>
  <c r="C323" i="144"/>
  <c r="D323" i="144"/>
  <c r="E323" i="144"/>
  <c r="J323" i="144"/>
  <c r="B324" i="144"/>
  <c r="C324" i="144"/>
  <c r="D324" i="144"/>
  <c r="E324" i="144"/>
  <c r="J324" i="144"/>
  <c r="B325" i="144"/>
  <c r="C325" i="144"/>
  <c r="D325" i="144"/>
  <c r="E325" i="144"/>
  <c r="J325" i="144"/>
  <c r="B326" i="144"/>
  <c r="C326" i="144"/>
  <c r="D326" i="144"/>
  <c r="E326" i="144"/>
  <c r="J326" i="144"/>
  <c r="B327" i="144"/>
  <c r="C327" i="144"/>
  <c r="D327" i="144"/>
  <c r="E327" i="144"/>
  <c r="J327" i="144"/>
  <c r="B328" i="144"/>
  <c r="C328" i="144"/>
  <c r="D328" i="144"/>
  <c r="E328" i="144"/>
  <c r="J328" i="144"/>
  <c r="B329" i="144"/>
  <c r="C329" i="144"/>
  <c r="D329" i="144"/>
  <c r="E329" i="144"/>
  <c r="J329" i="144"/>
  <c r="B330" i="144"/>
  <c r="C330" i="144"/>
  <c r="D330" i="144"/>
  <c r="E330" i="144"/>
  <c r="J330" i="144"/>
  <c r="B331" i="144"/>
  <c r="C331" i="144"/>
  <c r="D331" i="144"/>
  <c r="E331" i="144"/>
  <c r="J331" i="144"/>
  <c r="B332" i="144"/>
  <c r="C332" i="144"/>
  <c r="D332" i="144"/>
  <c r="E332" i="144"/>
  <c r="J332" i="144"/>
  <c r="B333" i="144"/>
  <c r="C333" i="144"/>
  <c r="D333" i="144"/>
  <c r="E333" i="144"/>
  <c r="J333" i="144"/>
  <c r="B334" i="144"/>
  <c r="C334" i="144"/>
  <c r="D334" i="144"/>
  <c r="E334" i="144"/>
  <c r="J334" i="144"/>
  <c r="B335" i="144"/>
  <c r="C335" i="144"/>
  <c r="D335" i="144"/>
  <c r="E335" i="144"/>
  <c r="J335" i="144"/>
  <c r="B336" i="144"/>
  <c r="C336" i="144"/>
  <c r="D336" i="144"/>
  <c r="E336" i="144"/>
  <c r="J336" i="144"/>
  <c r="B337" i="144"/>
  <c r="C337" i="144"/>
  <c r="D337" i="144"/>
  <c r="E337" i="144"/>
  <c r="J337" i="144"/>
  <c r="B338" i="144"/>
  <c r="C338" i="144"/>
  <c r="D338" i="144"/>
  <c r="E338" i="144"/>
  <c r="J338" i="144"/>
  <c r="B339" i="144"/>
  <c r="C339" i="144"/>
  <c r="D339" i="144"/>
  <c r="E339" i="144"/>
  <c r="J339" i="144"/>
  <c r="B340" i="144"/>
  <c r="C340" i="144"/>
  <c r="D340" i="144"/>
  <c r="E340" i="144"/>
  <c r="J340" i="144"/>
  <c r="B341" i="144"/>
  <c r="C341" i="144"/>
  <c r="D341" i="144"/>
  <c r="E341" i="144"/>
  <c r="J341" i="144"/>
  <c r="B342" i="144"/>
  <c r="C342" i="144"/>
  <c r="D342" i="144"/>
  <c r="E342" i="144"/>
  <c r="J342" i="144"/>
  <c r="B343" i="144"/>
  <c r="C343" i="144"/>
  <c r="D343" i="144"/>
  <c r="E343" i="144"/>
  <c r="J343" i="144"/>
  <c r="B344" i="144"/>
  <c r="C344" i="144"/>
  <c r="D344" i="144"/>
  <c r="E344" i="144"/>
  <c r="J344" i="144"/>
  <c r="B345" i="144"/>
  <c r="C345" i="144"/>
  <c r="D345" i="144"/>
  <c r="E345" i="144"/>
  <c r="J345" i="144"/>
  <c r="B346" i="144"/>
  <c r="C346" i="144"/>
  <c r="D346" i="144"/>
  <c r="E346" i="144"/>
  <c r="J346" i="144"/>
  <c r="B347" i="144"/>
  <c r="C347" i="144"/>
  <c r="D347" i="144"/>
  <c r="E347" i="144"/>
  <c r="J347" i="144"/>
  <c r="B348" i="144"/>
  <c r="C348" i="144"/>
  <c r="D348" i="144"/>
  <c r="E348" i="144"/>
  <c r="J348" i="144"/>
  <c r="B349" i="144"/>
  <c r="C349" i="144"/>
  <c r="D349" i="144"/>
  <c r="E349" i="144"/>
  <c r="J349" i="144"/>
  <c r="B350" i="144"/>
  <c r="C350" i="144"/>
  <c r="D350" i="144"/>
  <c r="E350" i="144"/>
  <c r="J350" i="144"/>
  <c r="B351" i="144"/>
  <c r="C351" i="144"/>
  <c r="D351" i="144"/>
  <c r="E351" i="144"/>
  <c r="J351" i="144"/>
  <c r="B352" i="144"/>
  <c r="C352" i="144"/>
  <c r="D352" i="144"/>
  <c r="E352" i="144"/>
  <c r="J352" i="144"/>
  <c r="B356" i="144"/>
  <c r="C356" i="144"/>
  <c r="D356" i="144"/>
  <c r="E356" i="144"/>
  <c r="J356" i="144"/>
  <c r="B357" i="144"/>
  <c r="C357" i="144"/>
  <c r="D357" i="144"/>
  <c r="E357" i="144"/>
  <c r="J357" i="144"/>
  <c r="B367" i="144"/>
  <c r="C367" i="144"/>
  <c r="D367" i="144"/>
  <c r="E367" i="144"/>
  <c r="J367" i="144"/>
  <c r="B370" i="144"/>
  <c r="C370" i="144"/>
  <c r="D370" i="144"/>
  <c r="E370" i="144"/>
  <c r="J370" i="144"/>
  <c r="B371" i="144"/>
  <c r="C371" i="144"/>
  <c r="D371" i="144"/>
  <c r="E371" i="144"/>
  <c r="J371" i="144"/>
  <c r="B372" i="144"/>
  <c r="C372" i="144"/>
  <c r="D372" i="144"/>
  <c r="E372" i="144"/>
  <c r="J372" i="144"/>
  <c r="B373" i="144"/>
  <c r="C373" i="144"/>
  <c r="D373" i="144"/>
  <c r="E373" i="144"/>
  <c r="J373" i="144"/>
  <c r="B374" i="144"/>
  <c r="C374" i="144"/>
  <c r="D374" i="144"/>
  <c r="E374" i="144"/>
  <c r="J374" i="144"/>
  <c r="B375" i="144"/>
  <c r="C375" i="144"/>
  <c r="D375" i="144"/>
  <c r="E375" i="144"/>
  <c r="J375" i="144"/>
  <c r="B376" i="144"/>
  <c r="C376" i="144"/>
  <c r="D376" i="144"/>
  <c r="E376" i="144"/>
  <c r="J376" i="144"/>
  <c r="B377" i="144"/>
  <c r="C377" i="144"/>
  <c r="D377" i="144"/>
  <c r="E377" i="144"/>
  <c r="J377" i="144"/>
  <c r="B378" i="144"/>
  <c r="C378" i="144"/>
  <c r="D378" i="144"/>
  <c r="E378" i="144"/>
  <c r="J378" i="144"/>
  <c r="B379" i="144"/>
  <c r="C379" i="144"/>
  <c r="D379" i="144"/>
  <c r="E379" i="144"/>
  <c r="J379" i="144"/>
  <c r="B380" i="144"/>
  <c r="C380" i="144"/>
  <c r="D380" i="144"/>
  <c r="E380" i="144"/>
  <c r="J380" i="144"/>
  <c r="B381" i="144"/>
  <c r="C381" i="144"/>
  <c r="D381" i="144"/>
  <c r="E381" i="144"/>
  <c r="J381" i="144"/>
  <c r="B382" i="144"/>
  <c r="C382" i="144"/>
  <c r="D382" i="144"/>
  <c r="E382" i="144"/>
  <c r="J382" i="144"/>
  <c r="B383" i="144"/>
  <c r="C383" i="144"/>
  <c r="D383" i="144"/>
  <c r="E383" i="144"/>
  <c r="J383" i="144"/>
  <c r="B384" i="144"/>
  <c r="C384" i="144"/>
  <c r="D384" i="144"/>
  <c r="E384" i="144"/>
  <c r="J384" i="144"/>
  <c r="B385" i="144"/>
  <c r="C385" i="144"/>
  <c r="D385" i="144"/>
  <c r="E385" i="144"/>
  <c r="J385" i="144"/>
  <c r="B386" i="144"/>
  <c r="C386" i="144"/>
  <c r="D386" i="144"/>
  <c r="E386" i="144"/>
  <c r="J386" i="144"/>
  <c r="B387" i="144"/>
  <c r="C387" i="144"/>
  <c r="D387" i="144"/>
  <c r="E387" i="144"/>
  <c r="J387" i="144"/>
  <c r="B388" i="144"/>
  <c r="C388" i="144"/>
  <c r="D388" i="144"/>
  <c r="E388" i="144"/>
  <c r="J388" i="144"/>
  <c r="B389" i="144"/>
  <c r="C389" i="144"/>
  <c r="D389" i="144"/>
  <c r="E389" i="144"/>
  <c r="J389" i="144"/>
  <c r="B390" i="144"/>
  <c r="C390" i="144"/>
  <c r="D390" i="144"/>
  <c r="E390" i="144"/>
  <c r="J390" i="144"/>
  <c r="B391" i="144"/>
  <c r="C391" i="144"/>
  <c r="D391" i="144"/>
  <c r="E391" i="144"/>
  <c r="J391" i="144"/>
  <c r="B392" i="144"/>
  <c r="C392" i="144"/>
  <c r="D392" i="144"/>
  <c r="E392" i="144"/>
  <c r="J392" i="144"/>
  <c r="B393" i="144"/>
  <c r="C393" i="144"/>
  <c r="D393" i="144"/>
  <c r="E393" i="144"/>
  <c r="J393" i="144"/>
  <c r="B394" i="144"/>
  <c r="C394" i="144"/>
  <c r="D394" i="144"/>
  <c r="E394" i="144"/>
  <c r="J394" i="144"/>
  <c r="B395" i="144"/>
  <c r="C395" i="144"/>
  <c r="D395" i="144"/>
  <c r="E395" i="144"/>
  <c r="J395" i="144"/>
  <c r="B396" i="144"/>
  <c r="C396" i="144"/>
  <c r="D396" i="144"/>
  <c r="E396" i="144"/>
  <c r="J396" i="144"/>
  <c r="B397" i="144"/>
  <c r="C397" i="144"/>
  <c r="D397" i="144"/>
  <c r="E397" i="144"/>
  <c r="J397" i="144"/>
  <c r="B398" i="144"/>
  <c r="C398" i="144"/>
  <c r="D398" i="144"/>
  <c r="E398" i="144"/>
  <c r="J398" i="144"/>
  <c r="B399" i="144"/>
  <c r="C399" i="144"/>
  <c r="D399" i="144"/>
  <c r="E399" i="144"/>
  <c r="J399" i="144"/>
  <c r="B400" i="144"/>
  <c r="C400" i="144"/>
  <c r="D400" i="144"/>
  <c r="E400" i="144"/>
  <c r="J400" i="144"/>
  <c r="B401" i="144"/>
  <c r="C401" i="144"/>
  <c r="D401" i="144"/>
  <c r="E401" i="144"/>
  <c r="J401" i="144"/>
  <c r="B402" i="144"/>
  <c r="C402" i="144"/>
  <c r="D402" i="144"/>
  <c r="E402" i="144"/>
  <c r="J402" i="144"/>
  <c r="B403" i="144"/>
  <c r="C403" i="144"/>
  <c r="D403" i="144"/>
  <c r="E403" i="144"/>
  <c r="J403" i="144"/>
  <c r="B404" i="144"/>
  <c r="C404" i="144"/>
  <c r="D404" i="144"/>
  <c r="E404" i="144"/>
  <c r="J404" i="144"/>
  <c r="B405" i="144"/>
  <c r="C405" i="144"/>
  <c r="D405" i="144"/>
  <c r="E405" i="144"/>
  <c r="J405" i="144"/>
  <c r="B406" i="144"/>
  <c r="C406" i="144"/>
  <c r="D406" i="144"/>
  <c r="E406" i="144"/>
  <c r="J406" i="144"/>
  <c r="B407" i="144"/>
  <c r="C407" i="144"/>
  <c r="D407" i="144"/>
  <c r="E407" i="144"/>
  <c r="J407" i="144"/>
  <c r="B408" i="144"/>
  <c r="C408" i="144"/>
  <c r="D408" i="144"/>
  <c r="E408" i="144"/>
  <c r="J408" i="144"/>
  <c r="B409" i="144"/>
  <c r="C409" i="144"/>
  <c r="D409" i="144"/>
  <c r="E409" i="144"/>
  <c r="J409" i="144"/>
  <c r="B410" i="144"/>
  <c r="C410" i="144"/>
  <c r="D410" i="144"/>
  <c r="E410" i="144"/>
  <c r="J410" i="144"/>
  <c r="B411" i="144"/>
  <c r="C411" i="144"/>
  <c r="D411" i="144"/>
  <c r="E411" i="144"/>
  <c r="J411" i="144"/>
  <c r="B415" i="144"/>
  <c r="C415" i="144"/>
  <c r="D415" i="144"/>
  <c r="E415" i="144"/>
  <c r="J415" i="144"/>
  <c r="B416" i="144"/>
  <c r="C416" i="144"/>
  <c r="D416" i="144"/>
  <c r="E416" i="144"/>
  <c r="J416" i="144"/>
  <c r="B417" i="144"/>
  <c r="C417" i="144"/>
  <c r="D417" i="144"/>
  <c r="E417" i="144"/>
  <c r="J417" i="144"/>
  <c r="B418" i="144"/>
  <c r="C418" i="144"/>
  <c r="D418" i="144"/>
  <c r="E418" i="144"/>
  <c r="J418" i="144"/>
  <c r="B419" i="144"/>
  <c r="C419" i="144"/>
  <c r="D419" i="144"/>
  <c r="E419" i="144"/>
  <c r="J419" i="144"/>
  <c r="B420" i="144"/>
  <c r="C420" i="144"/>
  <c r="D420" i="144"/>
  <c r="E420" i="144"/>
  <c r="J420" i="144"/>
  <c r="B421" i="144"/>
  <c r="C421" i="144"/>
  <c r="D421" i="144"/>
  <c r="E421" i="144"/>
  <c r="J421" i="144"/>
  <c r="B422" i="144"/>
  <c r="C422" i="144"/>
  <c r="D422" i="144"/>
  <c r="E422" i="144"/>
  <c r="J422" i="144"/>
  <c r="B423" i="144"/>
  <c r="C423" i="144"/>
  <c r="D423" i="144"/>
  <c r="E423" i="144"/>
  <c r="J423" i="144"/>
  <c r="B424" i="144"/>
  <c r="C424" i="144"/>
  <c r="D424" i="144"/>
  <c r="E424" i="144"/>
  <c r="J424" i="144"/>
  <c r="B425" i="144"/>
  <c r="C425" i="144"/>
  <c r="D425" i="144"/>
  <c r="E425" i="144"/>
  <c r="J425" i="144"/>
  <c r="B426" i="144"/>
  <c r="C426" i="144"/>
  <c r="D426" i="144"/>
  <c r="E426" i="144"/>
  <c r="J426" i="144"/>
  <c r="B427" i="144"/>
  <c r="C427" i="144"/>
  <c r="D427" i="144"/>
  <c r="E427" i="144"/>
  <c r="J427" i="144"/>
  <c r="B428" i="144"/>
  <c r="C428" i="144"/>
  <c r="D428" i="144"/>
  <c r="E428" i="144"/>
  <c r="J428" i="144"/>
  <c r="B429" i="144"/>
  <c r="C429" i="144"/>
  <c r="D429" i="144"/>
  <c r="E429" i="144"/>
  <c r="J429" i="144"/>
  <c r="B430" i="144"/>
  <c r="C430" i="144"/>
  <c r="D430" i="144"/>
  <c r="E430" i="144"/>
  <c r="J430" i="144"/>
  <c r="B431" i="144"/>
  <c r="C431" i="144"/>
  <c r="D431" i="144"/>
  <c r="E431" i="144"/>
  <c r="J431" i="144"/>
  <c r="B432" i="144"/>
  <c r="C432" i="144"/>
  <c r="D432" i="144"/>
  <c r="E432" i="144"/>
  <c r="J432" i="144"/>
  <c r="B433" i="144"/>
  <c r="C433" i="144"/>
  <c r="D433" i="144"/>
  <c r="E433" i="144"/>
  <c r="J433" i="144"/>
  <c r="B434" i="144"/>
  <c r="C434" i="144"/>
  <c r="D434" i="144"/>
  <c r="E434" i="144"/>
  <c r="J434" i="144"/>
  <c r="B435" i="144"/>
  <c r="C435" i="144"/>
  <c r="D435" i="144"/>
  <c r="E435" i="144"/>
  <c r="J435" i="144"/>
  <c r="B436" i="144"/>
  <c r="C436" i="144"/>
  <c r="D436" i="144"/>
  <c r="E436" i="144"/>
  <c r="J436" i="144"/>
  <c r="B437" i="144"/>
  <c r="C437" i="144"/>
  <c r="D437" i="144"/>
  <c r="E437" i="144"/>
  <c r="J437" i="144"/>
  <c r="B438" i="144"/>
  <c r="C438" i="144"/>
  <c r="D438" i="144"/>
  <c r="E438" i="144"/>
  <c r="J438" i="144"/>
  <c r="B439" i="144"/>
  <c r="C439" i="144"/>
  <c r="D439" i="144"/>
  <c r="E439" i="144"/>
  <c r="J439" i="144"/>
  <c r="B440" i="144"/>
  <c r="C440" i="144"/>
  <c r="D440" i="144"/>
  <c r="E440" i="144"/>
  <c r="J440" i="144"/>
  <c r="B441" i="144"/>
  <c r="C441" i="144"/>
  <c r="D441" i="144"/>
  <c r="E441" i="144"/>
  <c r="J441" i="144"/>
  <c r="B442" i="144"/>
  <c r="C442" i="144"/>
  <c r="D442" i="144"/>
  <c r="E442" i="144"/>
  <c r="J442" i="144"/>
  <c r="B443" i="144"/>
  <c r="C443" i="144"/>
  <c r="D443" i="144"/>
  <c r="E443" i="144"/>
  <c r="J443" i="144"/>
  <c r="B444" i="144"/>
  <c r="C444" i="144"/>
  <c r="D444" i="144"/>
  <c r="E444" i="144"/>
  <c r="J444" i="144"/>
  <c r="B445" i="144"/>
  <c r="C445" i="144"/>
  <c r="D445" i="144"/>
  <c r="E445" i="144"/>
  <c r="J445" i="144"/>
  <c r="B446" i="144"/>
  <c r="C446" i="144"/>
  <c r="D446" i="144"/>
  <c r="E446" i="144"/>
  <c r="J446" i="144"/>
  <c r="B447" i="144"/>
  <c r="C447" i="144"/>
  <c r="D447" i="144"/>
  <c r="E447" i="144"/>
  <c r="J447" i="144"/>
  <c r="B448" i="144"/>
  <c r="C448" i="144"/>
  <c r="D448" i="144"/>
  <c r="E448" i="144"/>
  <c r="J448" i="144"/>
  <c r="B449" i="144"/>
  <c r="C449" i="144"/>
  <c r="D449" i="144"/>
  <c r="E449" i="144"/>
  <c r="J449" i="144"/>
  <c r="B450" i="144"/>
  <c r="C450" i="144"/>
  <c r="D450" i="144"/>
  <c r="E450" i="144"/>
  <c r="J450" i="144"/>
  <c r="B451" i="144"/>
  <c r="C451" i="144"/>
  <c r="D451" i="144"/>
  <c r="E451" i="144"/>
  <c r="J451" i="144"/>
  <c r="B452" i="144"/>
  <c r="C452" i="144"/>
  <c r="D452" i="144"/>
  <c r="E452" i="144"/>
  <c r="J452" i="144"/>
  <c r="B453" i="144"/>
  <c r="C453" i="144"/>
  <c r="D453" i="144"/>
  <c r="E453" i="144"/>
  <c r="J453" i="144"/>
  <c r="B454" i="144"/>
  <c r="C454" i="144"/>
  <c r="D454" i="144"/>
  <c r="E454" i="144"/>
  <c r="J454" i="144"/>
  <c r="B455" i="144"/>
  <c r="C455" i="144"/>
  <c r="D455" i="144"/>
  <c r="E455" i="144"/>
  <c r="J455" i="144"/>
  <c r="B456" i="144"/>
  <c r="C456" i="144"/>
  <c r="D456" i="144"/>
  <c r="E456" i="144"/>
  <c r="J456" i="144"/>
  <c r="B505" i="144"/>
  <c r="C505" i="144"/>
  <c r="D505" i="144"/>
  <c r="E505" i="144"/>
  <c r="J505" i="144"/>
  <c r="B506" i="144"/>
  <c r="C506" i="144"/>
  <c r="D506" i="144"/>
  <c r="E506" i="144"/>
  <c r="J506" i="144"/>
  <c r="B507" i="144"/>
  <c r="C507" i="144"/>
  <c r="D507" i="144"/>
  <c r="E507" i="144"/>
  <c r="J507" i="144"/>
  <c r="B508" i="144"/>
  <c r="C508" i="144"/>
  <c r="D508" i="144"/>
  <c r="E508" i="144"/>
  <c r="J508" i="144"/>
  <c r="B509" i="144"/>
  <c r="C509" i="144"/>
  <c r="D509" i="144"/>
  <c r="E509" i="144"/>
  <c r="J509" i="144"/>
  <c r="B510" i="144"/>
  <c r="C510" i="144"/>
  <c r="D510" i="144"/>
  <c r="E510" i="144"/>
  <c r="J510" i="144"/>
  <c r="B511" i="144"/>
  <c r="C511" i="144"/>
  <c r="D511" i="144"/>
  <c r="E511" i="144"/>
  <c r="J511" i="144"/>
  <c r="B512" i="144"/>
  <c r="C512" i="144"/>
  <c r="D512" i="144"/>
  <c r="E512" i="144"/>
  <c r="J512" i="144"/>
  <c r="B513" i="144"/>
  <c r="C513" i="144"/>
  <c r="D513" i="144"/>
  <c r="E513" i="144"/>
  <c r="J513" i="144"/>
  <c r="B514" i="144"/>
  <c r="C514" i="144"/>
  <c r="D514" i="144"/>
  <c r="E514" i="144"/>
  <c r="J514" i="144"/>
  <c r="B515" i="144"/>
  <c r="C515" i="144"/>
  <c r="D515" i="144"/>
  <c r="E515" i="144"/>
  <c r="J515" i="144"/>
  <c r="B516" i="144"/>
  <c r="C516" i="144"/>
  <c r="D516" i="144"/>
  <c r="E516" i="144"/>
  <c r="J516" i="144"/>
  <c r="B517" i="144"/>
  <c r="C517" i="144"/>
  <c r="D517" i="144"/>
  <c r="E517" i="144"/>
  <c r="J517" i="144"/>
  <c r="B518" i="144"/>
  <c r="C518" i="144"/>
  <c r="D518" i="144"/>
  <c r="E518" i="144"/>
  <c r="J518" i="144"/>
  <c r="B519" i="144"/>
  <c r="C519" i="144"/>
  <c r="D519" i="144"/>
  <c r="E519" i="144"/>
  <c r="J519" i="144"/>
  <c r="B520" i="144"/>
  <c r="C520" i="144"/>
  <c r="D520" i="144"/>
  <c r="E520" i="144"/>
  <c r="J520" i="144"/>
  <c r="B521" i="144"/>
  <c r="C521" i="144"/>
  <c r="D521" i="144"/>
  <c r="E521" i="144"/>
  <c r="J521" i="144"/>
  <c r="B522" i="144"/>
  <c r="C522" i="144"/>
  <c r="D522" i="144"/>
  <c r="E522" i="144"/>
  <c r="J522" i="144"/>
  <c r="B523" i="144"/>
  <c r="C523" i="144"/>
  <c r="D523" i="144"/>
  <c r="E523" i="144"/>
  <c r="J523" i="144"/>
  <c r="B524" i="144"/>
  <c r="C524" i="144"/>
  <c r="D524" i="144"/>
  <c r="E524" i="144"/>
  <c r="J524" i="144"/>
  <c r="B525" i="144"/>
  <c r="C525" i="144"/>
  <c r="D525" i="144"/>
  <c r="E525" i="144"/>
  <c r="J525" i="144"/>
  <c r="B526" i="144"/>
  <c r="C526" i="144"/>
  <c r="D526" i="144"/>
  <c r="E526" i="144"/>
  <c r="J526" i="144"/>
  <c r="B527" i="144"/>
  <c r="C527" i="144"/>
  <c r="D527" i="144"/>
  <c r="E527" i="144"/>
  <c r="J527" i="144"/>
  <c r="B528" i="144"/>
  <c r="C528" i="144"/>
  <c r="D528" i="144"/>
  <c r="E528" i="144"/>
  <c r="J528" i="144"/>
  <c r="B529" i="144"/>
  <c r="C529" i="144"/>
  <c r="D529" i="144"/>
  <c r="E529" i="144"/>
  <c r="J529" i="144"/>
  <c r="B530" i="144"/>
  <c r="C530" i="144"/>
  <c r="D530" i="144"/>
  <c r="E530" i="144"/>
  <c r="J530" i="144"/>
  <c r="B531" i="144"/>
  <c r="C531" i="144"/>
  <c r="D531" i="144"/>
  <c r="E531" i="144"/>
  <c r="J531" i="144"/>
  <c r="B532" i="144"/>
  <c r="C532" i="144"/>
  <c r="D532" i="144"/>
  <c r="E532" i="144"/>
  <c r="J532" i="144"/>
  <c r="B533" i="144"/>
  <c r="C533" i="144"/>
  <c r="D533" i="144"/>
  <c r="E533" i="144"/>
  <c r="J533" i="144"/>
  <c r="B534" i="144"/>
  <c r="C534" i="144"/>
  <c r="D534" i="144"/>
  <c r="E534" i="144"/>
  <c r="J534" i="144"/>
  <c r="B535" i="144"/>
  <c r="C535" i="144"/>
  <c r="D535" i="144"/>
  <c r="E535" i="144"/>
  <c r="J535" i="144"/>
  <c r="B536" i="144"/>
  <c r="C536" i="144"/>
  <c r="D536" i="144"/>
  <c r="E536" i="144"/>
  <c r="J536" i="144"/>
  <c r="B537" i="144"/>
  <c r="C537" i="144"/>
  <c r="D537" i="144"/>
  <c r="E537" i="144"/>
  <c r="J537" i="144"/>
  <c r="B538" i="144"/>
  <c r="C538" i="144"/>
  <c r="D538" i="144"/>
  <c r="E538" i="144"/>
  <c r="J538" i="144"/>
  <c r="B539" i="144"/>
  <c r="C539" i="144"/>
  <c r="D539" i="144"/>
  <c r="E539" i="144"/>
  <c r="J539" i="144"/>
  <c r="B540" i="144"/>
  <c r="C540" i="144"/>
  <c r="D540" i="144"/>
  <c r="E540" i="144"/>
  <c r="J540" i="144"/>
  <c r="B541" i="144"/>
  <c r="C541" i="144"/>
  <c r="D541" i="144"/>
  <c r="E541" i="144"/>
  <c r="J541" i="144"/>
  <c r="B542" i="144"/>
  <c r="C542" i="144"/>
  <c r="D542" i="144"/>
  <c r="E542" i="144"/>
  <c r="J542" i="144"/>
  <c r="B543" i="144"/>
  <c r="C543" i="144"/>
  <c r="D543" i="144"/>
  <c r="E543" i="144"/>
  <c r="J543" i="144"/>
  <c r="B544" i="144"/>
  <c r="C544" i="144"/>
  <c r="D544" i="144"/>
  <c r="E544" i="144"/>
  <c r="J544" i="144"/>
  <c r="B545" i="144"/>
  <c r="C545" i="144"/>
  <c r="D545" i="144"/>
  <c r="E545" i="144"/>
  <c r="J545" i="144"/>
  <c r="B546" i="144"/>
  <c r="C546" i="144"/>
  <c r="D546" i="144"/>
  <c r="E546" i="144"/>
  <c r="J546" i="144"/>
  <c r="B550" i="144"/>
  <c r="C550" i="144"/>
  <c r="D550" i="144"/>
  <c r="J550" i="144"/>
  <c r="B551" i="144"/>
  <c r="C551" i="144"/>
  <c r="D551" i="144"/>
  <c r="E551" i="144"/>
  <c r="J551" i="144"/>
  <c r="B552" i="144"/>
  <c r="C552" i="144"/>
  <c r="D552" i="144"/>
  <c r="E552" i="144"/>
  <c r="J552" i="144"/>
  <c r="B555" i="144"/>
  <c r="C555" i="144"/>
  <c r="D555" i="144"/>
  <c r="E555" i="144"/>
  <c r="J555" i="144"/>
  <c r="B558" i="144"/>
  <c r="C558" i="144"/>
  <c r="D558" i="144"/>
  <c r="E558" i="144"/>
  <c r="J558" i="144"/>
  <c r="B559" i="144"/>
  <c r="C559" i="144"/>
  <c r="D559" i="144"/>
  <c r="E559" i="144"/>
  <c r="J559" i="144"/>
  <c r="B562" i="144"/>
  <c r="C562" i="144"/>
  <c r="D562" i="144"/>
  <c r="E562" i="144"/>
  <c r="J562" i="144"/>
  <c r="A1" i="142" l="1"/>
  <c r="D9" i="65"/>
  <c r="C9" i="65"/>
  <c r="B9" i="65"/>
  <c r="A3" i="65"/>
  <c r="A11" i="76"/>
  <c r="B11" i="141"/>
  <c r="B17" i="40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D58" i="24"/>
  <c r="D59" i="24"/>
  <c r="D60" i="24"/>
  <c r="D61" i="24"/>
  <c r="D62" i="24"/>
  <c r="C58" i="24"/>
  <c r="C59" i="24"/>
  <c r="C60" i="24"/>
  <c r="C61" i="24"/>
  <c r="C62" i="24"/>
  <c r="C63" i="24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I23" i="74" l="1"/>
  <c r="I22" i="74"/>
  <c r="I21" i="74"/>
  <c r="I20" i="74"/>
  <c r="I19" i="74"/>
  <c r="A12" i="74"/>
  <c r="A14" i="74"/>
  <c r="A11" i="74"/>
  <c r="A15" i="74"/>
  <c r="A16" i="74"/>
  <c r="A21" i="74"/>
  <c r="A22" i="74"/>
  <c r="A20" i="74"/>
  <c r="A17" i="74"/>
  <c r="A19" i="74"/>
  <c r="A18" i="74"/>
  <c r="A23" i="74"/>
  <c r="A13" i="74"/>
  <c r="A26" i="89"/>
  <c r="B26" i="89"/>
  <c r="C26" i="89"/>
  <c r="D26" i="89"/>
  <c r="E26" i="89"/>
  <c r="F26" i="89"/>
  <c r="G26" i="89"/>
  <c r="I26" i="89"/>
  <c r="K26" i="89"/>
  <c r="M26" i="89"/>
  <c r="A15" i="89"/>
  <c r="B15" i="89"/>
  <c r="C15" i="89"/>
  <c r="D15" i="89"/>
  <c r="E15" i="89"/>
  <c r="F15" i="89"/>
  <c r="G15" i="89"/>
  <c r="I15" i="89"/>
  <c r="K15" i="89"/>
  <c r="M15" i="89"/>
  <c r="A17" i="89"/>
  <c r="B17" i="89"/>
  <c r="C17" i="89"/>
  <c r="D17" i="89"/>
  <c r="E17" i="89"/>
  <c r="F17" i="89"/>
  <c r="G17" i="89"/>
  <c r="I17" i="89"/>
  <c r="K17" i="89"/>
  <c r="M17" i="89"/>
  <c r="A22" i="89"/>
  <c r="B22" i="89"/>
  <c r="C22" i="89"/>
  <c r="D22" i="89"/>
  <c r="E22" i="89"/>
  <c r="F22" i="89"/>
  <c r="G22" i="89"/>
  <c r="I22" i="89"/>
  <c r="K22" i="89"/>
  <c r="M22" i="89"/>
  <c r="A20" i="49" l="1"/>
  <c r="B20" i="49"/>
  <c r="C20" i="49"/>
  <c r="D20" i="49"/>
  <c r="E20" i="49"/>
  <c r="F20" i="49"/>
  <c r="G20" i="49"/>
  <c r="I20" i="49"/>
  <c r="J20" i="49"/>
  <c r="L20" i="49"/>
  <c r="I20" i="81"/>
  <c r="I22" i="81"/>
  <c r="I21" i="81"/>
  <c r="I19" i="81"/>
  <c r="I18" i="81"/>
  <c r="S31" i="40"/>
  <c r="S33" i="40"/>
  <c r="S22" i="40"/>
  <c r="S21" i="40"/>
  <c r="S17" i="40"/>
  <c r="S29" i="40"/>
  <c r="A31" i="40"/>
  <c r="B31" i="40"/>
  <c r="C31" i="40"/>
  <c r="D31" i="40"/>
  <c r="E31" i="40"/>
  <c r="F31" i="40"/>
  <c r="G31" i="40"/>
  <c r="P31" i="40"/>
  <c r="A33" i="40"/>
  <c r="B33" i="40"/>
  <c r="C33" i="40"/>
  <c r="D33" i="40"/>
  <c r="E33" i="40"/>
  <c r="F33" i="40"/>
  <c r="G33" i="40"/>
  <c r="P33" i="40"/>
  <c r="A22" i="40"/>
  <c r="B22" i="40"/>
  <c r="C22" i="40"/>
  <c r="D22" i="40"/>
  <c r="E22" i="40"/>
  <c r="F22" i="40"/>
  <c r="G22" i="40"/>
  <c r="P22" i="40"/>
  <c r="A21" i="40"/>
  <c r="B21" i="40"/>
  <c r="C21" i="40"/>
  <c r="D21" i="40"/>
  <c r="E21" i="40"/>
  <c r="F21" i="40"/>
  <c r="G21" i="40"/>
  <c r="P21" i="40"/>
  <c r="C17" i="40"/>
  <c r="D17" i="40"/>
  <c r="E17" i="40"/>
  <c r="F17" i="40"/>
  <c r="G17" i="40"/>
  <c r="P17" i="40"/>
  <c r="A29" i="40"/>
  <c r="B29" i="40"/>
  <c r="C29" i="40"/>
  <c r="D29" i="40"/>
  <c r="E29" i="40"/>
  <c r="F29" i="40"/>
  <c r="G29" i="40"/>
  <c r="P29" i="40"/>
  <c r="I39" i="76"/>
  <c r="B17" i="76"/>
  <c r="C17" i="76"/>
  <c r="D17" i="76"/>
  <c r="E17" i="76"/>
  <c r="F17" i="76"/>
  <c r="G17" i="76"/>
  <c r="I17" i="76"/>
  <c r="K17" i="76"/>
  <c r="M17" i="76"/>
  <c r="B23" i="76"/>
  <c r="C23" i="76"/>
  <c r="D23" i="76"/>
  <c r="E23" i="76"/>
  <c r="F23" i="76"/>
  <c r="G23" i="76"/>
  <c r="I23" i="76"/>
  <c r="K23" i="76"/>
  <c r="M23" i="76"/>
  <c r="B29" i="76"/>
  <c r="C29" i="76"/>
  <c r="D29" i="76"/>
  <c r="E29" i="76"/>
  <c r="F29" i="76"/>
  <c r="G29" i="76"/>
  <c r="I29" i="76"/>
  <c r="K29" i="76"/>
  <c r="M29" i="76"/>
  <c r="A15" i="76"/>
  <c r="B15" i="76"/>
  <c r="C15" i="76"/>
  <c r="D15" i="76"/>
  <c r="E15" i="76"/>
  <c r="F15" i="76"/>
  <c r="G15" i="76"/>
  <c r="I15" i="76"/>
  <c r="K15" i="76"/>
  <c r="M15" i="76"/>
  <c r="B26" i="76"/>
  <c r="C26" i="76"/>
  <c r="D26" i="76"/>
  <c r="E26" i="76"/>
  <c r="F26" i="76"/>
  <c r="G26" i="76"/>
  <c r="I26" i="76"/>
  <c r="K26" i="76"/>
  <c r="M26" i="76"/>
  <c r="B38" i="76"/>
  <c r="C38" i="76"/>
  <c r="D38" i="76"/>
  <c r="E38" i="76"/>
  <c r="F38" i="76"/>
  <c r="G38" i="76"/>
  <c r="I38" i="76"/>
  <c r="K38" i="76"/>
  <c r="M38" i="76"/>
  <c r="A14" i="76"/>
  <c r="B14" i="76"/>
  <c r="C14" i="76"/>
  <c r="D14" i="76"/>
  <c r="E14" i="76"/>
  <c r="F14" i="76"/>
  <c r="G14" i="76"/>
  <c r="I14" i="76"/>
  <c r="K14" i="76"/>
  <c r="M14" i="76"/>
  <c r="B42" i="76"/>
  <c r="C42" i="76"/>
  <c r="D42" i="76"/>
  <c r="E42" i="76"/>
  <c r="F42" i="76"/>
  <c r="G42" i="76"/>
  <c r="M42" i="76"/>
  <c r="B28" i="76"/>
  <c r="C28" i="76"/>
  <c r="D28" i="76"/>
  <c r="E28" i="76"/>
  <c r="F28" i="76"/>
  <c r="G28" i="76"/>
  <c r="I28" i="76"/>
  <c r="K28" i="76"/>
  <c r="M28" i="76"/>
  <c r="B20" i="76"/>
  <c r="C20" i="76"/>
  <c r="D20" i="76"/>
  <c r="E20" i="76"/>
  <c r="F20" i="76"/>
  <c r="G20" i="76"/>
  <c r="I20" i="76"/>
  <c r="K20" i="76"/>
  <c r="M20" i="76"/>
  <c r="B19" i="76"/>
  <c r="C19" i="76"/>
  <c r="D19" i="76"/>
  <c r="E19" i="76"/>
  <c r="F19" i="76"/>
  <c r="G19" i="76"/>
  <c r="I19" i="76"/>
  <c r="K19" i="76"/>
  <c r="M19" i="76"/>
  <c r="B33" i="76"/>
  <c r="C33" i="76"/>
  <c r="D33" i="76"/>
  <c r="E33" i="76"/>
  <c r="F33" i="76"/>
  <c r="G33" i="76"/>
  <c r="I33" i="76"/>
  <c r="K33" i="76"/>
  <c r="M33" i="76"/>
  <c r="B27" i="76"/>
  <c r="C27" i="76"/>
  <c r="D27" i="76"/>
  <c r="E27" i="76"/>
  <c r="F27" i="76"/>
  <c r="G27" i="76"/>
  <c r="I27" i="76"/>
  <c r="K27" i="76"/>
  <c r="M27" i="76"/>
  <c r="B44" i="76"/>
  <c r="C44" i="76"/>
  <c r="D44" i="76"/>
  <c r="E44" i="76"/>
  <c r="F44" i="76"/>
  <c r="G44" i="76"/>
  <c r="I44" i="76"/>
  <c r="K44" i="76"/>
  <c r="M44" i="76"/>
  <c r="B32" i="76"/>
  <c r="C32" i="76"/>
  <c r="D32" i="76"/>
  <c r="E32" i="76"/>
  <c r="F32" i="76"/>
  <c r="G32" i="76"/>
  <c r="I32" i="76"/>
  <c r="K32" i="76"/>
  <c r="M32" i="76"/>
  <c r="B31" i="76"/>
  <c r="C31" i="76"/>
  <c r="D31" i="76"/>
  <c r="E31" i="76"/>
  <c r="F31" i="76"/>
  <c r="G31" i="76"/>
  <c r="I31" i="76"/>
  <c r="K31" i="76"/>
  <c r="M31" i="76"/>
  <c r="B21" i="76"/>
  <c r="C21" i="76"/>
  <c r="D21" i="76"/>
  <c r="E21" i="76"/>
  <c r="F21" i="76"/>
  <c r="G21" i="76"/>
  <c r="I21" i="76"/>
  <c r="K21" i="76"/>
  <c r="M21" i="76"/>
  <c r="B30" i="76"/>
  <c r="C30" i="76"/>
  <c r="D30" i="76"/>
  <c r="E30" i="76"/>
  <c r="F30" i="76"/>
  <c r="G30" i="76"/>
  <c r="I30" i="76"/>
  <c r="K30" i="76"/>
  <c r="M30" i="76"/>
  <c r="B24" i="76"/>
  <c r="C24" i="76"/>
  <c r="D24" i="76"/>
  <c r="E24" i="76"/>
  <c r="F24" i="76"/>
  <c r="G24" i="76"/>
  <c r="I24" i="76"/>
  <c r="K24" i="76"/>
  <c r="M24" i="76"/>
  <c r="S23" i="66"/>
  <c r="S24" i="66"/>
  <c r="N24" i="66" s="1"/>
  <c r="S11" i="66"/>
  <c r="S12" i="66"/>
  <c r="N12" i="66" s="1"/>
  <c r="S19" i="66"/>
  <c r="S18" i="66"/>
  <c r="N18" i="66" s="1"/>
  <c r="B23" i="66"/>
  <c r="C23" i="66"/>
  <c r="D23" i="66"/>
  <c r="E23" i="66"/>
  <c r="F23" i="66"/>
  <c r="G23" i="66"/>
  <c r="I23" i="66"/>
  <c r="N23" i="66"/>
  <c r="P23" i="66"/>
  <c r="B24" i="66"/>
  <c r="C24" i="66"/>
  <c r="D24" i="66"/>
  <c r="E24" i="66"/>
  <c r="F24" i="66"/>
  <c r="G24" i="66"/>
  <c r="I24" i="66"/>
  <c r="P24" i="66"/>
  <c r="B11" i="66"/>
  <c r="C11" i="66"/>
  <c r="D11" i="66"/>
  <c r="E11" i="66"/>
  <c r="F11" i="66"/>
  <c r="G11" i="66"/>
  <c r="I11" i="66"/>
  <c r="L11" i="66"/>
  <c r="N11" i="66"/>
  <c r="P11" i="66"/>
  <c r="B12" i="66"/>
  <c r="C12" i="66"/>
  <c r="D12" i="66"/>
  <c r="E12" i="66"/>
  <c r="F12" i="66"/>
  <c r="G12" i="66"/>
  <c r="I12" i="66"/>
  <c r="L12" i="66"/>
  <c r="P12" i="66"/>
  <c r="B19" i="66"/>
  <c r="C19" i="66"/>
  <c r="D19" i="66"/>
  <c r="E19" i="66"/>
  <c r="F19" i="66"/>
  <c r="G19" i="66"/>
  <c r="I19" i="66"/>
  <c r="N19" i="66"/>
  <c r="P19" i="66"/>
  <c r="B18" i="66"/>
  <c r="C18" i="66"/>
  <c r="D18" i="66"/>
  <c r="E18" i="66"/>
  <c r="F18" i="66"/>
  <c r="G18" i="66"/>
  <c r="I18" i="66"/>
  <c r="P18" i="66"/>
  <c r="B12" i="69"/>
  <c r="C12" i="69"/>
  <c r="D12" i="69"/>
  <c r="E12" i="69"/>
  <c r="G12" i="69"/>
  <c r="N12" i="69"/>
  <c r="O12" i="69"/>
  <c r="Q12" i="69"/>
  <c r="R12" i="69"/>
  <c r="F12" i="69" s="1"/>
  <c r="S12" i="69"/>
  <c r="W12" i="69"/>
  <c r="B15" i="69"/>
  <c r="C15" i="69"/>
  <c r="D15" i="69"/>
  <c r="E15" i="69"/>
  <c r="G15" i="69"/>
  <c r="N15" i="69"/>
  <c r="O15" i="69"/>
  <c r="P15" i="69"/>
  <c r="Q15" i="69"/>
  <c r="R15" i="69"/>
  <c r="F15" i="69" s="1"/>
  <c r="W15" i="69"/>
  <c r="B19" i="69"/>
  <c r="C19" i="69"/>
  <c r="D19" i="69"/>
  <c r="E19" i="69"/>
  <c r="G19" i="69"/>
  <c r="N19" i="69"/>
  <c r="O19" i="69"/>
  <c r="P19" i="69"/>
  <c r="Q19" i="69"/>
  <c r="R19" i="69"/>
  <c r="F19" i="69" s="1"/>
  <c r="S19" i="69"/>
  <c r="W19" i="69"/>
  <c r="B22" i="69"/>
  <c r="C22" i="69"/>
  <c r="D22" i="69"/>
  <c r="E22" i="69"/>
  <c r="G22" i="69"/>
  <c r="N22" i="69"/>
  <c r="O22" i="69"/>
  <c r="P22" i="69"/>
  <c r="F22" i="69"/>
  <c r="W22" i="69"/>
  <c r="B23" i="69"/>
  <c r="C23" i="69"/>
  <c r="D23" i="69"/>
  <c r="E23" i="69"/>
  <c r="G23" i="69"/>
  <c r="F23" i="69"/>
  <c r="W23" i="69"/>
  <c r="B13" i="69"/>
  <c r="C13" i="69"/>
  <c r="D13" i="69"/>
  <c r="E13" i="69"/>
  <c r="G13" i="69"/>
  <c r="N13" i="69"/>
  <c r="P13" i="69"/>
  <c r="Q13" i="69"/>
  <c r="R13" i="69"/>
  <c r="F13" i="69" s="1"/>
  <c r="S13" i="69"/>
  <c r="W13" i="69"/>
  <c r="B18" i="69"/>
  <c r="C18" i="69"/>
  <c r="D18" i="69"/>
  <c r="E18" i="69"/>
  <c r="G18" i="69"/>
  <c r="P18" i="69"/>
  <c r="R18" i="69"/>
  <c r="F18" i="69" s="1"/>
  <c r="S18" i="69"/>
  <c r="W18" i="69"/>
  <c r="B21" i="69"/>
  <c r="C21" i="69"/>
  <c r="D21" i="69"/>
  <c r="E21" i="69"/>
  <c r="G21" i="69"/>
  <c r="N21" i="69"/>
  <c r="O21" i="69"/>
  <c r="F21" i="69"/>
  <c r="W21" i="69"/>
  <c r="B16" i="69"/>
  <c r="C16" i="69"/>
  <c r="D16" i="69"/>
  <c r="E16" i="69"/>
  <c r="G16" i="69"/>
  <c r="N16" i="69"/>
  <c r="O16" i="69"/>
  <c r="R16" i="69"/>
  <c r="F16" i="69" s="1"/>
  <c r="S16" i="69"/>
  <c r="W16" i="69"/>
  <c r="B20" i="69"/>
  <c r="C20" i="69"/>
  <c r="D20" i="69"/>
  <c r="E20" i="69"/>
  <c r="G20" i="69"/>
  <c r="P20" i="69"/>
  <c r="F20" i="69"/>
  <c r="W20" i="69"/>
  <c r="B17" i="69"/>
  <c r="C17" i="69"/>
  <c r="D17" i="69"/>
  <c r="E17" i="69"/>
  <c r="G17" i="69"/>
  <c r="P17" i="69"/>
  <c r="Q17" i="69"/>
  <c r="R17" i="69"/>
  <c r="F17" i="69" s="1"/>
  <c r="W17" i="69"/>
  <c r="R14" i="69"/>
  <c r="B22" i="110"/>
  <c r="C22" i="110"/>
  <c r="D22" i="110"/>
  <c r="E22" i="110"/>
  <c r="O22" i="110"/>
  <c r="F22" i="110"/>
  <c r="W22" i="110"/>
  <c r="B14" i="110"/>
  <c r="C14" i="110"/>
  <c r="D14" i="110"/>
  <c r="E14" i="110"/>
  <c r="G14" i="110"/>
  <c r="N14" i="110"/>
  <c r="Q14" i="110"/>
  <c r="R14" i="110"/>
  <c r="F14" i="110" s="1"/>
  <c r="S14" i="110"/>
  <c r="W14" i="110"/>
  <c r="B17" i="110"/>
  <c r="C17" i="110"/>
  <c r="D17" i="110"/>
  <c r="E17" i="110"/>
  <c r="G17" i="110"/>
  <c r="N17" i="110"/>
  <c r="O17" i="110"/>
  <c r="R17" i="110"/>
  <c r="F17" i="110" s="1"/>
  <c r="S17" i="110"/>
  <c r="W17" i="110"/>
  <c r="B18" i="110"/>
  <c r="C18" i="110"/>
  <c r="D18" i="110"/>
  <c r="E18" i="110"/>
  <c r="G18" i="110"/>
  <c r="P18" i="110"/>
  <c r="F18" i="110"/>
  <c r="W18" i="110"/>
  <c r="B15" i="110"/>
  <c r="C15" i="110"/>
  <c r="D15" i="110"/>
  <c r="E15" i="110"/>
  <c r="G15" i="110"/>
  <c r="O15" i="110"/>
  <c r="F15" i="110"/>
  <c r="S15" i="110"/>
  <c r="W15" i="110"/>
  <c r="B20" i="110"/>
  <c r="C20" i="110"/>
  <c r="D20" i="110"/>
  <c r="E20" i="110"/>
  <c r="G20" i="110"/>
  <c r="P20" i="110"/>
  <c r="F20" i="110"/>
  <c r="W20" i="110"/>
  <c r="B12" i="110"/>
  <c r="C12" i="110"/>
  <c r="D12" i="110"/>
  <c r="E12" i="110"/>
  <c r="G12" i="110"/>
  <c r="P12" i="110"/>
  <c r="Q12" i="110"/>
  <c r="F12" i="110"/>
  <c r="S12" i="110"/>
  <c r="W12" i="110"/>
  <c r="B19" i="110"/>
  <c r="C19" i="110"/>
  <c r="D19" i="110"/>
  <c r="E19" i="110"/>
  <c r="G19" i="110"/>
  <c r="N19" i="110"/>
  <c r="O19" i="110"/>
  <c r="Q19" i="110"/>
  <c r="F19" i="110"/>
  <c r="S19" i="110"/>
  <c r="W19" i="110"/>
  <c r="B21" i="110"/>
  <c r="C21" i="110"/>
  <c r="D21" i="110"/>
  <c r="E21" i="110"/>
  <c r="G21" i="110"/>
  <c r="O21" i="110"/>
  <c r="P21" i="110"/>
  <c r="F21" i="110"/>
  <c r="W21" i="110"/>
  <c r="B13" i="110"/>
  <c r="C13" i="110"/>
  <c r="D13" i="110"/>
  <c r="E13" i="110"/>
  <c r="G13" i="110"/>
  <c r="N13" i="110"/>
  <c r="O13" i="110"/>
  <c r="P13" i="110"/>
  <c r="Q13" i="110"/>
  <c r="R13" i="110"/>
  <c r="F13" i="110" s="1"/>
  <c r="W13" i="110"/>
  <c r="G16" i="110"/>
  <c r="Q16" i="110"/>
  <c r="B22" i="90"/>
  <c r="C22" i="90"/>
  <c r="D22" i="90"/>
  <c r="E22" i="90"/>
  <c r="G22" i="90"/>
  <c r="O22" i="90"/>
  <c r="Q22" i="90"/>
  <c r="F22" i="90"/>
  <c r="S22" i="90"/>
  <c r="W22" i="90"/>
  <c r="O23" i="90"/>
  <c r="Q23" i="90"/>
  <c r="S23" i="90"/>
  <c r="B12" i="90"/>
  <c r="C12" i="90"/>
  <c r="D12" i="90"/>
  <c r="E12" i="90"/>
  <c r="G12" i="90"/>
  <c r="N12" i="90"/>
  <c r="O12" i="90"/>
  <c r="Q12" i="90"/>
  <c r="R12" i="90"/>
  <c r="F12" i="90" s="1"/>
  <c r="S12" i="90"/>
  <c r="W12" i="90"/>
  <c r="N13" i="90"/>
  <c r="O13" i="90"/>
  <c r="Q13" i="90"/>
  <c r="R13" i="90"/>
  <c r="S13" i="90"/>
  <c r="B24" i="90"/>
  <c r="C24" i="90"/>
  <c r="D24" i="90"/>
  <c r="E24" i="90"/>
  <c r="G24" i="90"/>
  <c r="N24" i="90"/>
  <c r="O24" i="90"/>
  <c r="P24" i="90"/>
  <c r="Q24" i="90"/>
  <c r="F24" i="90"/>
  <c r="S24" i="90"/>
  <c r="W24" i="90"/>
  <c r="N25" i="90"/>
  <c r="O25" i="90"/>
  <c r="P25" i="90"/>
  <c r="Q25" i="90"/>
  <c r="S25" i="90"/>
  <c r="B26" i="90"/>
  <c r="C26" i="90"/>
  <c r="D26" i="90"/>
  <c r="E26" i="90"/>
  <c r="G26" i="90"/>
  <c r="F26" i="90"/>
  <c r="W26" i="90"/>
  <c r="B14" i="90"/>
  <c r="C14" i="90"/>
  <c r="D14" i="90"/>
  <c r="E14" i="90"/>
  <c r="G14" i="90"/>
  <c r="N14" i="90"/>
  <c r="O14" i="90"/>
  <c r="P14" i="90"/>
  <c r="F14" i="90"/>
  <c r="W14" i="90"/>
  <c r="N15" i="90"/>
  <c r="O15" i="90"/>
  <c r="P15" i="90"/>
  <c r="B18" i="90"/>
  <c r="C18" i="90"/>
  <c r="D18" i="90"/>
  <c r="E18" i="90"/>
  <c r="G18" i="90"/>
  <c r="P18" i="90"/>
  <c r="F18" i="90"/>
  <c r="S18" i="90"/>
  <c r="W18" i="90"/>
  <c r="P19" i="90"/>
  <c r="S19" i="90"/>
  <c r="B27" i="90"/>
  <c r="C27" i="90"/>
  <c r="D27" i="90"/>
  <c r="E27" i="90"/>
  <c r="G27" i="90"/>
  <c r="F27" i="90"/>
  <c r="W27" i="90"/>
  <c r="B20" i="90"/>
  <c r="C20" i="90"/>
  <c r="D20" i="90"/>
  <c r="E20" i="90"/>
  <c r="G20" i="90"/>
  <c r="O20" i="90"/>
  <c r="R20" i="90"/>
  <c r="F20" i="90" s="1"/>
  <c r="W20" i="90"/>
  <c r="O21" i="90"/>
  <c r="R21" i="90"/>
  <c r="R16" i="90"/>
  <c r="S16" i="90"/>
  <c r="R17" i="90"/>
  <c r="S17" i="90"/>
  <c r="B28" i="87"/>
  <c r="C28" i="87"/>
  <c r="D28" i="87"/>
  <c r="E28" i="87"/>
  <c r="G28" i="87"/>
  <c r="N28" i="87"/>
  <c r="O28" i="87"/>
  <c r="P28" i="87"/>
  <c r="F28" i="87"/>
  <c r="W28" i="87"/>
  <c r="N29" i="87"/>
  <c r="O29" i="87"/>
  <c r="P29" i="87"/>
  <c r="B20" i="87"/>
  <c r="C20" i="87"/>
  <c r="D20" i="87"/>
  <c r="E20" i="87"/>
  <c r="G20" i="87"/>
  <c r="O20" i="87"/>
  <c r="P20" i="87"/>
  <c r="Q20" i="87"/>
  <c r="R20" i="87"/>
  <c r="F20" i="87" s="1"/>
  <c r="W20" i="87"/>
  <c r="O21" i="87"/>
  <c r="P21" i="87"/>
  <c r="Q21" i="87"/>
  <c r="R21" i="87"/>
  <c r="B14" i="87"/>
  <c r="C14" i="87"/>
  <c r="D14" i="87"/>
  <c r="E14" i="87"/>
  <c r="G14" i="87"/>
  <c r="N14" i="87"/>
  <c r="O14" i="87"/>
  <c r="P14" i="87"/>
  <c r="Q14" i="87"/>
  <c r="R14" i="87"/>
  <c r="F14" i="87" s="1"/>
  <c r="S14" i="87"/>
  <c r="W14" i="87"/>
  <c r="N15" i="87"/>
  <c r="O15" i="87"/>
  <c r="P15" i="87"/>
  <c r="Q15" i="87"/>
  <c r="R15" i="87"/>
  <c r="S15" i="87"/>
  <c r="B22" i="87"/>
  <c r="C22" i="87"/>
  <c r="D22" i="87"/>
  <c r="E22" i="87"/>
  <c r="G22" i="87"/>
  <c r="N22" i="87"/>
  <c r="O22" i="87"/>
  <c r="Q22" i="87"/>
  <c r="R22" i="87"/>
  <c r="F22" i="87" s="1"/>
  <c r="W22" i="87"/>
  <c r="N23" i="87"/>
  <c r="O23" i="87"/>
  <c r="Q23" i="87"/>
  <c r="R23" i="87"/>
  <c r="B16" i="87"/>
  <c r="C16" i="87"/>
  <c r="D16" i="87"/>
  <c r="E16" i="87"/>
  <c r="G16" i="87"/>
  <c r="O16" i="87"/>
  <c r="P16" i="87"/>
  <c r="Q16" i="87"/>
  <c r="R16" i="87"/>
  <c r="F16" i="87" s="1"/>
  <c r="S16" i="87"/>
  <c r="W16" i="87"/>
  <c r="O17" i="87"/>
  <c r="P17" i="87"/>
  <c r="Q17" i="87"/>
  <c r="R17" i="87"/>
  <c r="S17" i="87"/>
  <c r="B12" i="87"/>
  <c r="C12" i="87"/>
  <c r="D12" i="87"/>
  <c r="E12" i="87"/>
  <c r="G12" i="87"/>
  <c r="N12" i="87"/>
  <c r="O12" i="87"/>
  <c r="P12" i="87"/>
  <c r="Q12" i="87"/>
  <c r="R12" i="87"/>
  <c r="F12" i="87" s="1"/>
  <c r="S12" i="87"/>
  <c r="W12" i="87"/>
  <c r="N13" i="87"/>
  <c r="O13" i="87"/>
  <c r="P13" i="87"/>
  <c r="Q13" i="87"/>
  <c r="R13" i="87"/>
  <c r="S13" i="87"/>
  <c r="B34" i="87"/>
  <c r="C34" i="87"/>
  <c r="D34" i="87"/>
  <c r="E34" i="87"/>
  <c r="G34" i="87"/>
  <c r="N34" i="87"/>
  <c r="O34" i="87"/>
  <c r="P34" i="87"/>
  <c r="F34" i="87"/>
  <c r="W34" i="87"/>
  <c r="N35" i="87"/>
  <c r="O35" i="87"/>
  <c r="P35" i="87"/>
  <c r="B26" i="87"/>
  <c r="C26" i="87"/>
  <c r="D26" i="87"/>
  <c r="E26" i="87"/>
  <c r="G26" i="87"/>
  <c r="N26" i="87"/>
  <c r="Q26" i="87"/>
  <c r="R26" i="87"/>
  <c r="F26" i="87" s="1"/>
  <c r="W26" i="87"/>
  <c r="N27" i="87"/>
  <c r="Q27" i="87"/>
  <c r="R27" i="87"/>
  <c r="B18" i="87"/>
  <c r="C18" i="87"/>
  <c r="D18" i="87"/>
  <c r="E18" i="87"/>
  <c r="G18" i="87"/>
  <c r="N18" i="87"/>
  <c r="P18" i="87"/>
  <c r="Q18" i="87"/>
  <c r="R18" i="87"/>
  <c r="F18" i="87" s="1"/>
  <c r="S18" i="87"/>
  <c r="W18" i="87"/>
  <c r="N19" i="87"/>
  <c r="P19" i="87"/>
  <c r="Q19" i="87"/>
  <c r="R19" i="87"/>
  <c r="S19" i="87"/>
  <c r="B32" i="87"/>
  <c r="C32" i="87"/>
  <c r="D32" i="87"/>
  <c r="E32" i="87"/>
  <c r="G32" i="87"/>
  <c r="N32" i="87"/>
  <c r="O32" i="87"/>
  <c r="P32" i="87"/>
  <c r="F32" i="87"/>
  <c r="W32" i="87"/>
  <c r="N33" i="87"/>
  <c r="O33" i="87"/>
  <c r="P33" i="87"/>
  <c r="B38" i="87"/>
  <c r="C38" i="87"/>
  <c r="D38" i="87"/>
  <c r="E38" i="87"/>
  <c r="G38" i="87"/>
  <c r="N38" i="87"/>
  <c r="O38" i="87"/>
  <c r="P38" i="87"/>
  <c r="F38" i="87"/>
  <c r="W38" i="87"/>
  <c r="N39" i="87"/>
  <c r="O39" i="87"/>
  <c r="P39" i="87"/>
  <c r="B30" i="87"/>
  <c r="C30" i="87"/>
  <c r="D30" i="87"/>
  <c r="E30" i="87"/>
  <c r="G30" i="87"/>
  <c r="N30" i="87"/>
  <c r="O30" i="87"/>
  <c r="P30" i="87"/>
  <c r="F30" i="87"/>
  <c r="W30" i="87"/>
  <c r="N31" i="87"/>
  <c r="O31" i="87"/>
  <c r="P31" i="87"/>
  <c r="B36" i="87"/>
  <c r="C36" i="87"/>
  <c r="D36" i="87"/>
  <c r="E36" i="87"/>
  <c r="G36" i="87"/>
  <c r="F36" i="87"/>
  <c r="W36" i="87"/>
  <c r="P25" i="87"/>
  <c r="O25" i="87"/>
  <c r="N25" i="87"/>
  <c r="P24" i="87"/>
  <c r="O24" i="87"/>
  <c r="N24" i="87"/>
  <c r="O49" i="142"/>
  <c r="O51" i="142"/>
  <c r="O52" i="142"/>
  <c r="O53" i="142"/>
  <c r="O54" i="142"/>
  <c r="O55" i="142"/>
  <c r="O56" i="142"/>
  <c r="O57" i="142"/>
  <c r="O58" i="142"/>
  <c r="O59" i="142"/>
  <c r="O60" i="142"/>
  <c r="O61" i="142"/>
  <c r="O62" i="142"/>
  <c r="O63" i="142"/>
  <c r="O64" i="142"/>
  <c r="O65" i="142"/>
  <c r="A24" i="142"/>
  <c r="I24" i="142"/>
  <c r="J24" i="142"/>
  <c r="M24" i="142"/>
  <c r="E24" i="142" s="1"/>
  <c r="A25" i="142"/>
  <c r="I25" i="142"/>
  <c r="J25" i="142"/>
  <c r="M25" i="142"/>
  <c r="C25" i="142" s="1"/>
  <c r="A26" i="142"/>
  <c r="I26" i="142"/>
  <c r="J26" i="142"/>
  <c r="M26" i="142"/>
  <c r="C26" i="142" s="1"/>
  <c r="A12" i="142"/>
  <c r="I12" i="142"/>
  <c r="J12" i="142"/>
  <c r="M12" i="142"/>
  <c r="B12" i="142" s="1"/>
  <c r="A13" i="142"/>
  <c r="I13" i="142"/>
  <c r="J13" i="142"/>
  <c r="M13" i="142"/>
  <c r="C13" i="142" s="1"/>
  <c r="I14" i="142"/>
  <c r="J14" i="142"/>
  <c r="M14" i="142"/>
  <c r="C14" i="142" s="1"/>
  <c r="A15" i="142"/>
  <c r="I15" i="142"/>
  <c r="J15" i="142"/>
  <c r="M15" i="142"/>
  <c r="D15" i="142" s="1"/>
  <c r="A16" i="142"/>
  <c r="I16" i="142"/>
  <c r="J16" i="142"/>
  <c r="M16" i="142"/>
  <c r="B16" i="142" s="1"/>
  <c r="A17" i="142"/>
  <c r="I17" i="142"/>
  <c r="J17" i="142"/>
  <c r="M17" i="142"/>
  <c r="C17" i="142" s="1"/>
  <c r="A18" i="142"/>
  <c r="I18" i="142"/>
  <c r="M18" i="142"/>
  <c r="C18" i="142" s="1"/>
  <c r="A19" i="142"/>
  <c r="I19" i="142"/>
  <c r="J19" i="142"/>
  <c r="M19" i="142"/>
  <c r="D19" i="142" s="1"/>
  <c r="A20" i="142"/>
  <c r="I20" i="142"/>
  <c r="J20" i="142"/>
  <c r="M20" i="142"/>
  <c r="B20" i="142" s="1"/>
  <c r="A21" i="142"/>
  <c r="I21" i="142"/>
  <c r="J21" i="142"/>
  <c r="M21" i="142"/>
  <c r="C21" i="142" s="1"/>
  <c r="A22" i="142"/>
  <c r="I22" i="142"/>
  <c r="J22" i="142"/>
  <c r="M22" i="142"/>
  <c r="C22" i="142" s="1"/>
  <c r="A23" i="142"/>
  <c r="I23" i="142"/>
  <c r="J23" i="142"/>
  <c r="M23" i="142"/>
  <c r="D23" i="142" s="1"/>
  <c r="A17" i="81"/>
  <c r="B17" i="81"/>
  <c r="C17" i="81"/>
  <c r="D17" i="81"/>
  <c r="E17" i="81"/>
  <c r="F17" i="81"/>
  <c r="G17" i="81"/>
  <c r="I17" i="81"/>
  <c r="J17" i="81"/>
  <c r="L17" i="81"/>
  <c r="A19" i="81"/>
  <c r="B19" i="81"/>
  <c r="C19" i="81"/>
  <c r="D19" i="81"/>
  <c r="E19" i="81"/>
  <c r="F19" i="81"/>
  <c r="G19" i="81"/>
  <c r="J19" i="81"/>
  <c r="L19" i="81"/>
  <c r="A15" i="81"/>
  <c r="B15" i="81"/>
  <c r="C15" i="81"/>
  <c r="D15" i="81"/>
  <c r="E15" i="81"/>
  <c r="F15" i="81"/>
  <c r="G15" i="81"/>
  <c r="I15" i="81"/>
  <c r="J15" i="81"/>
  <c r="L15" i="81"/>
  <c r="A13" i="81"/>
  <c r="B13" i="81"/>
  <c r="C13" i="81"/>
  <c r="D13" i="81"/>
  <c r="E13" i="81"/>
  <c r="F13" i="81"/>
  <c r="G13" i="81"/>
  <c r="I13" i="81"/>
  <c r="J13" i="81"/>
  <c r="L13" i="81"/>
  <c r="A14" i="81"/>
  <c r="B14" i="81"/>
  <c r="C14" i="81"/>
  <c r="D14" i="81"/>
  <c r="E14" i="81"/>
  <c r="F14" i="81"/>
  <c r="G14" i="81"/>
  <c r="I14" i="81"/>
  <c r="J14" i="81"/>
  <c r="L14" i="81"/>
  <c r="A18" i="81"/>
  <c r="B18" i="81"/>
  <c r="C18" i="81"/>
  <c r="D18" i="81"/>
  <c r="E18" i="81"/>
  <c r="F18" i="81"/>
  <c r="G18" i="81"/>
  <c r="J18" i="81"/>
  <c r="L18" i="81"/>
  <c r="A12" i="81"/>
  <c r="B12" i="81"/>
  <c r="C12" i="81"/>
  <c r="D12" i="81"/>
  <c r="E12" i="81"/>
  <c r="F12" i="81"/>
  <c r="G12" i="81"/>
  <c r="I12" i="81"/>
  <c r="J12" i="81"/>
  <c r="L12" i="81"/>
  <c r="A11" i="81"/>
  <c r="B11" i="81"/>
  <c r="C11" i="81"/>
  <c r="D11" i="81"/>
  <c r="E11" i="81"/>
  <c r="F11" i="81"/>
  <c r="G11" i="81"/>
  <c r="I11" i="81"/>
  <c r="J11" i="81"/>
  <c r="L11" i="81"/>
  <c r="A20" i="81"/>
  <c r="B20" i="81"/>
  <c r="C20" i="81"/>
  <c r="D20" i="81"/>
  <c r="E20" i="81"/>
  <c r="F20" i="81"/>
  <c r="G20" i="81"/>
  <c r="J20" i="81"/>
  <c r="L20" i="81"/>
  <c r="A16" i="81"/>
  <c r="B16" i="81"/>
  <c r="C16" i="81"/>
  <c r="D16" i="81"/>
  <c r="E16" i="81"/>
  <c r="F16" i="81"/>
  <c r="G16" i="81"/>
  <c r="I16" i="81"/>
  <c r="J16" i="81"/>
  <c r="L16" i="81"/>
  <c r="A22" i="81"/>
  <c r="B22" i="81"/>
  <c r="C22" i="81"/>
  <c r="D22" i="81"/>
  <c r="E22" i="81"/>
  <c r="F22" i="81"/>
  <c r="G22" i="81"/>
  <c r="J22" i="81"/>
  <c r="L22" i="81"/>
  <c r="L21" i="81"/>
  <c r="B12" i="74"/>
  <c r="C12" i="74"/>
  <c r="D12" i="74"/>
  <c r="E12" i="74"/>
  <c r="F12" i="74"/>
  <c r="G12" i="74"/>
  <c r="I12" i="74"/>
  <c r="K12" i="74"/>
  <c r="M12" i="74"/>
  <c r="B14" i="74"/>
  <c r="C14" i="74"/>
  <c r="D14" i="74"/>
  <c r="E14" i="74"/>
  <c r="F14" i="74"/>
  <c r="G14" i="74"/>
  <c r="I14" i="74"/>
  <c r="K14" i="74"/>
  <c r="M14" i="74"/>
  <c r="B11" i="74"/>
  <c r="C11" i="74"/>
  <c r="D11" i="74"/>
  <c r="E11" i="74"/>
  <c r="F11" i="74"/>
  <c r="G11" i="74"/>
  <c r="I11" i="74"/>
  <c r="K11" i="74"/>
  <c r="M11" i="74"/>
  <c r="B15" i="74"/>
  <c r="C15" i="74"/>
  <c r="D15" i="74"/>
  <c r="E15" i="74"/>
  <c r="F15" i="74"/>
  <c r="G15" i="74"/>
  <c r="I15" i="74"/>
  <c r="K15" i="74"/>
  <c r="M15" i="74"/>
  <c r="B16" i="74"/>
  <c r="C16" i="74"/>
  <c r="D16" i="74"/>
  <c r="E16" i="74"/>
  <c r="F16" i="74"/>
  <c r="G16" i="74"/>
  <c r="I16" i="74"/>
  <c r="K16" i="74"/>
  <c r="M16" i="74"/>
  <c r="B21" i="74"/>
  <c r="C21" i="74"/>
  <c r="D21" i="74"/>
  <c r="E21" i="74"/>
  <c r="F21" i="74"/>
  <c r="G21" i="74"/>
  <c r="K21" i="74"/>
  <c r="M21" i="74"/>
  <c r="B22" i="74"/>
  <c r="C22" i="74"/>
  <c r="D22" i="74"/>
  <c r="E22" i="74"/>
  <c r="F22" i="74"/>
  <c r="G22" i="74"/>
  <c r="K22" i="74"/>
  <c r="M22" i="74"/>
  <c r="B20" i="74"/>
  <c r="C20" i="74"/>
  <c r="D20" i="74"/>
  <c r="E20" i="74"/>
  <c r="F20" i="74"/>
  <c r="G20" i="74"/>
  <c r="K20" i="74"/>
  <c r="M20" i="74"/>
  <c r="B17" i="74"/>
  <c r="C17" i="74"/>
  <c r="D17" i="74"/>
  <c r="E17" i="74"/>
  <c r="F17" i="74"/>
  <c r="G17" i="74"/>
  <c r="I17" i="74"/>
  <c r="K17" i="74"/>
  <c r="M17" i="74"/>
  <c r="B24" i="74"/>
  <c r="C24" i="74"/>
  <c r="D24" i="74"/>
  <c r="E24" i="74"/>
  <c r="F24" i="74"/>
  <c r="G24" i="74"/>
  <c r="M24" i="74"/>
  <c r="B19" i="74"/>
  <c r="C19" i="74"/>
  <c r="D19" i="74"/>
  <c r="E19" i="74"/>
  <c r="F19" i="74"/>
  <c r="G19" i="74"/>
  <c r="K19" i="74"/>
  <c r="M19" i="74"/>
  <c r="B18" i="74"/>
  <c r="C18" i="74"/>
  <c r="D18" i="74"/>
  <c r="E18" i="74"/>
  <c r="F18" i="74"/>
  <c r="G18" i="74"/>
  <c r="I18" i="74"/>
  <c r="K18" i="74"/>
  <c r="M18" i="74"/>
  <c r="B23" i="74"/>
  <c r="C23" i="74"/>
  <c r="D23" i="74"/>
  <c r="E23" i="74"/>
  <c r="F23" i="74"/>
  <c r="G23" i="74"/>
  <c r="K23" i="74"/>
  <c r="M23" i="74"/>
  <c r="B21" i="66"/>
  <c r="C21" i="66"/>
  <c r="D21" i="66"/>
  <c r="E21" i="66"/>
  <c r="F21" i="66"/>
  <c r="G21" i="66"/>
  <c r="I21" i="66"/>
  <c r="P21" i="66"/>
  <c r="S21" i="66"/>
  <c r="B13" i="66"/>
  <c r="C13" i="66"/>
  <c r="D13" i="66"/>
  <c r="E13" i="66"/>
  <c r="F13" i="66"/>
  <c r="G13" i="66"/>
  <c r="I13" i="66"/>
  <c r="L13" i="66"/>
  <c r="P13" i="66"/>
  <c r="S13" i="66"/>
  <c r="B17" i="66"/>
  <c r="C17" i="66"/>
  <c r="D17" i="66"/>
  <c r="E17" i="66"/>
  <c r="F17" i="66"/>
  <c r="G17" i="66"/>
  <c r="I17" i="66"/>
  <c r="P17" i="66"/>
  <c r="S17" i="66"/>
  <c r="B26" i="66"/>
  <c r="C26" i="66"/>
  <c r="D26" i="66"/>
  <c r="E26" i="66"/>
  <c r="F26" i="66"/>
  <c r="G26" i="66"/>
  <c r="I26" i="66"/>
  <c r="P26" i="66"/>
  <c r="S26" i="66"/>
  <c r="B27" i="66"/>
  <c r="C27" i="66"/>
  <c r="D27" i="66"/>
  <c r="E27" i="66"/>
  <c r="F27" i="66"/>
  <c r="G27" i="66"/>
  <c r="I27" i="66"/>
  <c r="P27" i="66"/>
  <c r="S27" i="66"/>
  <c r="B15" i="66"/>
  <c r="C15" i="66"/>
  <c r="D15" i="66"/>
  <c r="E15" i="66"/>
  <c r="F15" i="66"/>
  <c r="G15" i="66"/>
  <c r="I15" i="66"/>
  <c r="L15" i="66"/>
  <c r="P15" i="66"/>
  <c r="S15" i="66"/>
  <c r="B22" i="66"/>
  <c r="C22" i="66"/>
  <c r="D22" i="66"/>
  <c r="E22" i="66"/>
  <c r="F22" i="66"/>
  <c r="G22" i="66"/>
  <c r="I22" i="66"/>
  <c r="P22" i="66"/>
  <c r="S22" i="66"/>
  <c r="B14" i="66"/>
  <c r="C14" i="66"/>
  <c r="D14" i="66"/>
  <c r="E14" i="66"/>
  <c r="F14" i="66"/>
  <c r="G14" i="66"/>
  <c r="I14" i="66"/>
  <c r="L14" i="66"/>
  <c r="P14" i="66"/>
  <c r="S14" i="66"/>
  <c r="B20" i="66"/>
  <c r="C20" i="66"/>
  <c r="D20" i="66"/>
  <c r="E20" i="66"/>
  <c r="F20" i="66"/>
  <c r="G20" i="66"/>
  <c r="I20" i="66"/>
  <c r="P20" i="66"/>
  <c r="S20" i="66"/>
  <c r="B16" i="66"/>
  <c r="C16" i="66"/>
  <c r="D16" i="66"/>
  <c r="E16" i="66"/>
  <c r="F16" i="66"/>
  <c r="G16" i="66"/>
  <c r="I16" i="66"/>
  <c r="P16" i="66"/>
  <c r="S16" i="66"/>
  <c r="B25" i="66"/>
  <c r="C25" i="66"/>
  <c r="D25" i="66"/>
  <c r="E25" i="66"/>
  <c r="F25" i="66"/>
  <c r="G25" i="66"/>
  <c r="I25" i="66"/>
  <c r="P25" i="66"/>
  <c r="S25" i="66"/>
  <c r="A23" i="49"/>
  <c r="B23" i="49"/>
  <c r="C23" i="49"/>
  <c r="D23" i="49"/>
  <c r="E23" i="49"/>
  <c r="F23" i="49"/>
  <c r="G23" i="49"/>
  <c r="I23" i="49"/>
  <c r="J23" i="49"/>
  <c r="L23" i="49"/>
  <c r="A17" i="49"/>
  <c r="B17" i="49"/>
  <c r="C17" i="49"/>
  <c r="D17" i="49"/>
  <c r="E17" i="49"/>
  <c r="F17" i="49"/>
  <c r="G17" i="49"/>
  <c r="I17" i="49"/>
  <c r="J17" i="49"/>
  <c r="L17" i="49"/>
  <c r="A18" i="49"/>
  <c r="B18" i="49"/>
  <c r="C18" i="49"/>
  <c r="D18" i="49"/>
  <c r="E18" i="49"/>
  <c r="F18" i="49"/>
  <c r="G18" i="49"/>
  <c r="I18" i="49"/>
  <c r="J18" i="49"/>
  <c r="L18" i="49"/>
  <c r="A16" i="49"/>
  <c r="B16" i="49"/>
  <c r="C16" i="49"/>
  <c r="D16" i="49"/>
  <c r="E16" i="49"/>
  <c r="F16" i="49"/>
  <c r="G16" i="49"/>
  <c r="I16" i="49"/>
  <c r="J16" i="49"/>
  <c r="L16" i="49"/>
  <c r="A12" i="49"/>
  <c r="B12" i="49"/>
  <c r="C12" i="49"/>
  <c r="D12" i="49"/>
  <c r="E12" i="49"/>
  <c r="F12" i="49"/>
  <c r="G12" i="49"/>
  <c r="I12" i="49"/>
  <c r="J12" i="49"/>
  <c r="L12" i="49"/>
  <c r="A11" i="49"/>
  <c r="B11" i="49"/>
  <c r="C11" i="49"/>
  <c r="D11" i="49"/>
  <c r="E11" i="49"/>
  <c r="F11" i="49"/>
  <c r="G11" i="49"/>
  <c r="I11" i="49"/>
  <c r="J11" i="49"/>
  <c r="L11" i="49"/>
  <c r="A13" i="49"/>
  <c r="B13" i="49"/>
  <c r="C13" i="49"/>
  <c r="D13" i="49"/>
  <c r="E13" i="49"/>
  <c r="F13" i="49"/>
  <c r="G13" i="49"/>
  <c r="I13" i="49"/>
  <c r="J13" i="49"/>
  <c r="L13" i="49"/>
  <c r="A19" i="49"/>
  <c r="B19" i="49"/>
  <c r="C19" i="49"/>
  <c r="D19" i="49"/>
  <c r="E19" i="49"/>
  <c r="F19" i="49"/>
  <c r="G19" i="49"/>
  <c r="I19" i="49"/>
  <c r="J19" i="49"/>
  <c r="L19" i="49"/>
  <c r="A14" i="49"/>
  <c r="B14" i="49"/>
  <c r="C14" i="49"/>
  <c r="D14" i="49"/>
  <c r="E14" i="49"/>
  <c r="F14" i="49"/>
  <c r="G14" i="49"/>
  <c r="I14" i="49"/>
  <c r="J14" i="49"/>
  <c r="L14" i="49"/>
  <c r="A21" i="49"/>
  <c r="B21" i="49"/>
  <c r="C21" i="49"/>
  <c r="D21" i="49"/>
  <c r="E21" i="49"/>
  <c r="F21" i="49"/>
  <c r="G21" i="49"/>
  <c r="I21" i="49"/>
  <c r="J21" i="49"/>
  <c r="L21" i="49"/>
  <c r="A22" i="49"/>
  <c r="B22" i="49"/>
  <c r="C22" i="49"/>
  <c r="D22" i="49"/>
  <c r="E22" i="49"/>
  <c r="F22" i="49"/>
  <c r="G22" i="49"/>
  <c r="I22" i="49"/>
  <c r="J22" i="49"/>
  <c r="L22" i="49"/>
  <c r="A16" i="72"/>
  <c r="B16" i="72"/>
  <c r="C16" i="72"/>
  <c r="D16" i="72"/>
  <c r="E16" i="72"/>
  <c r="F16" i="72"/>
  <c r="G16" i="72"/>
  <c r="I16" i="72"/>
  <c r="J16" i="72"/>
  <c r="L16" i="72"/>
  <c r="A18" i="72"/>
  <c r="B18" i="72"/>
  <c r="C18" i="72"/>
  <c r="D18" i="72"/>
  <c r="E18" i="72"/>
  <c r="F18" i="72"/>
  <c r="G18" i="72"/>
  <c r="I18" i="72"/>
  <c r="J18" i="72"/>
  <c r="L18" i="72"/>
  <c r="A20" i="72"/>
  <c r="B20" i="72"/>
  <c r="C20" i="72"/>
  <c r="D20" i="72"/>
  <c r="E20" i="72"/>
  <c r="F20" i="72"/>
  <c r="G20" i="72"/>
  <c r="I20" i="72"/>
  <c r="J20" i="72"/>
  <c r="L20" i="72"/>
  <c r="A17" i="72"/>
  <c r="B17" i="72"/>
  <c r="C17" i="72"/>
  <c r="D17" i="72"/>
  <c r="E17" i="72"/>
  <c r="F17" i="72"/>
  <c r="G17" i="72"/>
  <c r="I17" i="72"/>
  <c r="J17" i="72"/>
  <c r="L17" i="72"/>
  <c r="A11" i="72"/>
  <c r="B11" i="72"/>
  <c r="C11" i="72"/>
  <c r="D11" i="72"/>
  <c r="E11" i="72"/>
  <c r="F11" i="72"/>
  <c r="G11" i="72"/>
  <c r="I11" i="72"/>
  <c r="J11" i="72"/>
  <c r="L11" i="72"/>
  <c r="A13" i="72"/>
  <c r="B13" i="72"/>
  <c r="C13" i="72"/>
  <c r="D13" i="72"/>
  <c r="E13" i="72"/>
  <c r="F13" i="72"/>
  <c r="G13" i="72"/>
  <c r="I13" i="72"/>
  <c r="J13" i="72"/>
  <c r="L13" i="72"/>
  <c r="A14" i="72"/>
  <c r="B14" i="72"/>
  <c r="C14" i="72"/>
  <c r="D14" i="72"/>
  <c r="E14" i="72"/>
  <c r="F14" i="72"/>
  <c r="G14" i="72"/>
  <c r="I14" i="72"/>
  <c r="J14" i="72"/>
  <c r="L14" i="72"/>
  <c r="A19" i="72"/>
  <c r="B19" i="72"/>
  <c r="C19" i="72"/>
  <c r="D19" i="72"/>
  <c r="E19" i="72"/>
  <c r="F19" i="72"/>
  <c r="G19" i="72"/>
  <c r="I19" i="72"/>
  <c r="J19" i="72"/>
  <c r="L19" i="72"/>
  <c r="A15" i="72"/>
  <c r="B15" i="72"/>
  <c r="C15" i="72"/>
  <c r="D15" i="72"/>
  <c r="E15" i="72"/>
  <c r="F15" i="72"/>
  <c r="G15" i="72"/>
  <c r="I15" i="72"/>
  <c r="J15" i="72"/>
  <c r="L15" i="72"/>
  <c r="A12" i="72"/>
  <c r="B12" i="72"/>
  <c r="C12" i="72"/>
  <c r="D12" i="72"/>
  <c r="E12" i="72"/>
  <c r="F12" i="72"/>
  <c r="G12" i="72"/>
  <c r="I12" i="72"/>
  <c r="J12" i="72"/>
  <c r="L12" i="72"/>
  <c r="A21" i="72"/>
  <c r="B21" i="72"/>
  <c r="C21" i="72"/>
  <c r="D21" i="72"/>
  <c r="E21" i="72"/>
  <c r="F21" i="72"/>
  <c r="G21" i="72"/>
  <c r="I21" i="72"/>
  <c r="J21" i="72"/>
  <c r="L21" i="72"/>
  <c r="A24" i="89"/>
  <c r="B24" i="89"/>
  <c r="C24" i="89"/>
  <c r="D24" i="89"/>
  <c r="E24" i="89"/>
  <c r="F24" i="89"/>
  <c r="G24" i="89"/>
  <c r="I24" i="89"/>
  <c r="K24" i="89"/>
  <c r="M24" i="89"/>
  <c r="A27" i="89"/>
  <c r="B27" i="89"/>
  <c r="C27" i="89"/>
  <c r="D27" i="89"/>
  <c r="E27" i="89"/>
  <c r="F27" i="89"/>
  <c r="G27" i="89"/>
  <c r="I27" i="89"/>
  <c r="K27" i="89"/>
  <c r="M27" i="89"/>
  <c r="A18" i="89"/>
  <c r="B18" i="89"/>
  <c r="C18" i="89"/>
  <c r="D18" i="89"/>
  <c r="E18" i="89"/>
  <c r="F18" i="89"/>
  <c r="G18" i="89"/>
  <c r="I18" i="89"/>
  <c r="K18" i="89"/>
  <c r="M18" i="89"/>
  <c r="A20" i="89"/>
  <c r="B20" i="89"/>
  <c r="C20" i="89"/>
  <c r="D20" i="89"/>
  <c r="E20" i="89"/>
  <c r="F20" i="89"/>
  <c r="G20" i="89"/>
  <c r="I20" i="89"/>
  <c r="K20" i="89"/>
  <c r="M20" i="89"/>
  <c r="A30" i="89"/>
  <c r="B30" i="89"/>
  <c r="C30" i="89"/>
  <c r="D30" i="89"/>
  <c r="E30" i="89"/>
  <c r="F30" i="89"/>
  <c r="G30" i="89"/>
  <c r="I30" i="89"/>
  <c r="K30" i="89"/>
  <c r="M30" i="89"/>
  <c r="A28" i="89"/>
  <c r="B28" i="89"/>
  <c r="C28" i="89"/>
  <c r="D28" i="89"/>
  <c r="E28" i="89"/>
  <c r="F28" i="89"/>
  <c r="G28" i="89"/>
  <c r="I28" i="89"/>
  <c r="K28" i="89"/>
  <c r="M28" i="89"/>
  <c r="A12" i="89"/>
  <c r="B12" i="89"/>
  <c r="C12" i="89"/>
  <c r="D12" i="89"/>
  <c r="E12" i="89"/>
  <c r="F12" i="89"/>
  <c r="G12" i="89"/>
  <c r="I12" i="89"/>
  <c r="K12" i="89"/>
  <c r="M12" i="89"/>
  <c r="A31" i="89"/>
  <c r="B31" i="89"/>
  <c r="C31" i="89"/>
  <c r="D31" i="89"/>
  <c r="E31" i="89"/>
  <c r="F31" i="89"/>
  <c r="G31" i="89"/>
  <c r="I31" i="89"/>
  <c r="K31" i="89"/>
  <c r="M31" i="89"/>
  <c r="A16" i="89"/>
  <c r="B16" i="89"/>
  <c r="C16" i="89"/>
  <c r="D16" i="89"/>
  <c r="E16" i="89"/>
  <c r="F16" i="89"/>
  <c r="G16" i="89"/>
  <c r="I16" i="89"/>
  <c r="K16" i="89"/>
  <c r="M16" i="89"/>
  <c r="A13" i="89"/>
  <c r="B13" i="89"/>
  <c r="C13" i="89"/>
  <c r="D13" i="89"/>
  <c r="E13" i="89"/>
  <c r="F13" i="89"/>
  <c r="G13" i="89"/>
  <c r="I13" i="89"/>
  <c r="K13" i="89"/>
  <c r="M13" i="89"/>
  <c r="A21" i="89"/>
  <c r="B21" i="89"/>
  <c r="C21" i="89"/>
  <c r="D21" i="89"/>
  <c r="E21" i="89"/>
  <c r="F21" i="89"/>
  <c r="G21" i="89"/>
  <c r="I21" i="89"/>
  <c r="K21" i="89"/>
  <c r="M21" i="89"/>
  <c r="A19" i="89"/>
  <c r="B19" i="89"/>
  <c r="C19" i="89"/>
  <c r="D19" i="89"/>
  <c r="E19" i="89"/>
  <c r="F19" i="89"/>
  <c r="G19" i="89"/>
  <c r="I19" i="89"/>
  <c r="K19" i="89"/>
  <c r="M19" i="89"/>
  <c r="A25" i="89"/>
  <c r="B25" i="89"/>
  <c r="C25" i="89"/>
  <c r="D25" i="89"/>
  <c r="E25" i="89"/>
  <c r="F25" i="89"/>
  <c r="G25" i="89"/>
  <c r="I25" i="89"/>
  <c r="K25" i="89"/>
  <c r="M25" i="89"/>
  <c r="A14" i="89"/>
  <c r="B14" i="89"/>
  <c r="C14" i="89"/>
  <c r="D14" i="89"/>
  <c r="E14" i="89"/>
  <c r="F14" i="89"/>
  <c r="G14" i="89"/>
  <c r="I14" i="89"/>
  <c r="K14" i="89"/>
  <c r="M14" i="89"/>
  <c r="A23" i="89"/>
  <c r="B23" i="89"/>
  <c r="C23" i="89"/>
  <c r="D23" i="89"/>
  <c r="E23" i="89"/>
  <c r="F23" i="89"/>
  <c r="G23" i="89"/>
  <c r="I23" i="89"/>
  <c r="K23" i="89"/>
  <c r="M23" i="89"/>
  <c r="A11" i="89"/>
  <c r="B11" i="89"/>
  <c r="C11" i="89"/>
  <c r="D11" i="89"/>
  <c r="E11" i="89"/>
  <c r="F11" i="89"/>
  <c r="G11" i="89"/>
  <c r="I11" i="89"/>
  <c r="K11" i="89"/>
  <c r="M11" i="89"/>
  <c r="A28" i="40"/>
  <c r="A23" i="40"/>
  <c r="A27" i="40"/>
  <c r="A30" i="40"/>
  <c r="A24" i="40"/>
  <c r="A20" i="40"/>
  <c r="A26" i="40"/>
  <c r="A25" i="40"/>
  <c r="A32" i="40"/>
  <c r="A20" i="141"/>
  <c r="A27" i="141"/>
  <c r="A13" i="141"/>
  <c r="A22" i="141"/>
  <c r="A31" i="141"/>
  <c r="A18" i="141"/>
  <c r="A25" i="141"/>
  <c r="A19" i="141"/>
  <c r="A29" i="141"/>
  <c r="A26" i="141"/>
  <c r="A23" i="141"/>
  <c r="A28" i="141"/>
  <c r="A30" i="141"/>
  <c r="A24" i="141"/>
  <c r="A21" i="141"/>
  <c r="B36" i="76"/>
  <c r="C36" i="76"/>
  <c r="D36" i="76"/>
  <c r="E36" i="76"/>
  <c r="F36" i="76"/>
  <c r="G36" i="76"/>
  <c r="I36" i="76"/>
  <c r="K36" i="76"/>
  <c r="M36" i="76"/>
  <c r="A16" i="76"/>
  <c r="B16" i="76"/>
  <c r="C16" i="76"/>
  <c r="D16" i="76"/>
  <c r="E16" i="76"/>
  <c r="F16" i="76"/>
  <c r="G16" i="76"/>
  <c r="I16" i="76"/>
  <c r="K16" i="76"/>
  <c r="M16" i="76"/>
  <c r="B18" i="76"/>
  <c r="C18" i="76"/>
  <c r="D18" i="76"/>
  <c r="E18" i="76"/>
  <c r="F18" i="76"/>
  <c r="G18" i="76"/>
  <c r="I18" i="76"/>
  <c r="K18" i="76"/>
  <c r="M18" i="76"/>
  <c r="B11" i="76"/>
  <c r="C11" i="76"/>
  <c r="D11" i="76"/>
  <c r="E11" i="76"/>
  <c r="F11" i="76"/>
  <c r="G11" i="76"/>
  <c r="I11" i="76"/>
  <c r="K11" i="76"/>
  <c r="M11" i="76"/>
  <c r="A13" i="76"/>
  <c r="B13" i="76"/>
  <c r="C13" i="76"/>
  <c r="D13" i="76"/>
  <c r="E13" i="76"/>
  <c r="F13" i="76"/>
  <c r="G13" i="76"/>
  <c r="I13" i="76"/>
  <c r="K13" i="76"/>
  <c r="M13" i="76"/>
  <c r="B22" i="76"/>
  <c r="C22" i="76"/>
  <c r="D22" i="76"/>
  <c r="E22" i="76"/>
  <c r="F22" i="76"/>
  <c r="G22" i="76"/>
  <c r="I22" i="76"/>
  <c r="K22" i="76"/>
  <c r="M22" i="76"/>
  <c r="B34" i="76"/>
  <c r="C34" i="76"/>
  <c r="D34" i="76"/>
  <c r="E34" i="76"/>
  <c r="F34" i="76"/>
  <c r="G34" i="76"/>
  <c r="I34" i="76"/>
  <c r="K34" i="76"/>
  <c r="M34" i="76"/>
  <c r="B37" i="76"/>
  <c r="C37" i="76"/>
  <c r="D37" i="76"/>
  <c r="E37" i="76"/>
  <c r="F37" i="76"/>
  <c r="I37" i="76"/>
  <c r="K37" i="76"/>
  <c r="M37" i="76"/>
  <c r="A12" i="76"/>
  <c r="B12" i="76"/>
  <c r="C12" i="76"/>
  <c r="D12" i="76"/>
  <c r="E12" i="76"/>
  <c r="F12" i="76"/>
  <c r="G12" i="76"/>
  <c r="I12" i="76"/>
  <c r="K12" i="76"/>
  <c r="M12" i="76"/>
  <c r="B40" i="76"/>
  <c r="C40" i="76"/>
  <c r="D40" i="76"/>
  <c r="E40" i="76"/>
  <c r="F40" i="76"/>
  <c r="G40" i="76"/>
  <c r="M40" i="76"/>
  <c r="B41" i="76"/>
  <c r="C41" i="76"/>
  <c r="D41" i="76"/>
  <c r="E41" i="76"/>
  <c r="F41" i="76"/>
  <c r="G41" i="76"/>
  <c r="M41" i="76"/>
  <c r="B25" i="76"/>
  <c r="C25" i="76"/>
  <c r="D25" i="76"/>
  <c r="E25" i="76"/>
  <c r="F25" i="76"/>
  <c r="G25" i="76"/>
  <c r="I25" i="76"/>
  <c r="K25" i="76"/>
  <c r="M25" i="76"/>
  <c r="B35" i="76"/>
  <c r="C35" i="76"/>
  <c r="D35" i="76"/>
  <c r="E35" i="76"/>
  <c r="F35" i="76"/>
  <c r="G35" i="76"/>
  <c r="I35" i="76"/>
  <c r="K35" i="76"/>
  <c r="M35" i="76"/>
  <c r="B20" i="141"/>
  <c r="C20" i="141"/>
  <c r="D20" i="141"/>
  <c r="E20" i="141"/>
  <c r="F20" i="141"/>
  <c r="G20" i="141"/>
  <c r="P20" i="141"/>
  <c r="S20" i="141"/>
  <c r="B27" i="141"/>
  <c r="C27" i="141"/>
  <c r="D27" i="141"/>
  <c r="E27" i="141"/>
  <c r="F27" i="141"/>
  <c r="G27" i="141"/>
  <c r="P27" i="141"/>
  <c r="S27" i="141"/>
  <c r="B16" i="141"/>
  <c r="C16" i="141"/>
  <c r="D16" i="141"/>
  <c r="E16" i="141"/>
  <c r="F16" i="141"/>
  <c r="G16" i="141"/>
  <c r="P16" i="141"/>
  <c r="S16" i="141"/>
  <c r="B39" i="141"/>
  <c r="C39" i="141"/>
  <c r="D39" i="141"/>
  <c r="E39" i="141"/>
  <c r="F39" i="141"/>
  <c r="G39" i="141"/>
  <c r="P39" i="141"/>
  <c r="S39" i="141"/>
  <c r="B38" i="141"/>
  <c r="C38" i="141"/>
  <c r="D38" i="141"/>
  <c r="E38" i="141"/>
  <c r="F38" i="141"/>
  <c r="G38" i="141"/>
  <c r="P38" i="141"/>
  <c r="S38" i="141"/>
  <c r="B44" i="141"/>
  <c r="C44" i="141"/>
  <c r="D44" i="141"/>
  <c r="E44" i="141"/>
  <c r="F44" i="141"/>
  <c r="G44" i="141"/>
  <c r="P44" i="141"/>
  <c r="S44" i="141"/>
  <c r="B42" i="141"/>
  <c r="C42" i="141"/>
  <c r="D42" i="141"/>
  <c r="E42" i="141"/>
  <c r="F42" i="141"/>
  <c r="G42" i="141"/>
  <c r="P42" i="141"/>
  <c r="S42" i="141"/>
  <c r="B35" i="141"/>
  <c r="C35" i="141"/>
  <c r="D35" i="141"/>
  <c r="E35" i="141"/>
  <c r="F35" i="141"/>
  <c r="G35" i="141"/>
  <c r="P35" i="141"/>
  <c r="S35" i="141"/>
  <c r="B47" i="141"/>
  <c r="C47" i="141"/>
  <c r="D47" i="141"/>
  <c r="E47" i="141"/>
  <c r="F47" i="141"/>
  <c r="G47" i="141"/>
  <c r="P47" i="141"/>
  <c r="S47" i="141"/>
  <c r="B13" i="141"/>
  <c r="C13" i="141"/>
  <c r="D13" i="141"/>
  <c r="E13" i="141"/>
  <c r="F13" i="141"/>
  <c r="G13" i="141"/>
  <c r="P13" i="141"/>
  <c r="S13" i="141"/>
  <c r="B22" i="141"/>
  <c r="C22" i="141"/>
  <c r="D22" i="141"/>
  <c r="E22" i="141"/>
  <c r="F22" i="141"/>
  <c r="G22" i="141"/>
  <c r="P22" i="141"/>
  <c r="S22" i="141"/>
  <c r="B31" i="141"/>
  <c r="C31" i="141"/>
  <c r="D31" i="141"/>
  <c r="E31" i="141"/>
  <c r="F31" i="141"/>
  <c r="G31" i="141"/>
  <c r="P31" i="141"/>
  <c r="S31" i="141"/>
  <c r="B15" i="141"/>
  <c r="C15" i="141"/>
  <c r="D15" i="141"/>
  <c r="E15" i="141"/>
  <c r="F15" i="141"/>
  <c r="G15" i="141"/>
  <c r="P15" i="141"/>
  <c r="S15" i="141"/>
  <c r="B32" i="141"/>
  <c r="C32" i="141"/>
  <c r="D32" i="141"/>
  <c r="E32" i="141"/>
  <c r="F32" i="141"/>
  <c r="G32" i="141"/>
  <c r="P32" i="141"/>
  <c r="S32" i="141"/>
  <c r="B46" i="141"/>
  <c r="C46" i="141"/>
  <c r="D46" i="141"/>
  <c r="E46" i="141"/>
  <c r="F46" i="141"/>
  <c r="G46" i="141"/>
  <c r="P46" i="141"/>
  <c r="S46" i="141"/>
  <c r="B34" i="141"/>
  <c r="C34" i="141"/>
  <c r="D34" i="141"/>
  <c r="E34" i="141"/>
  <c r="F34" i="141"/>
  <c r="G34" i="141"/>
  <c r="P34" i="141"/>
  <c r="S34" i="141"/>
  <c r="B48" i="141"/>
  <c r="C48" i="141"/>
  <c r="D48" i="141"/>
  <c r="E48" i="141"/>
  <c r="F48" i="141"/>
  <c r="G48" i="141"/>
  <c r="P48" i="141"/>
  <c r="S48" i="141"/>
  <c r="B14" i="141"/>
  <c r="C14" i="141"/>
  <c r="D14" i="141"/>
  <c r="E14" i="141"/>
  <c r="F14" i="141"/>
  <c r="G14" i="141"/>
  <c r="P14" i="141"/>
  <c r="S14" i="141"/>
  <c r="B18" i="141"/>
  <c r="C18" i="141"/>
  <c r="D18" i="141"/>
  <c r="E18" i="141"/>
  <c r="F18" i="141"/>
  <c r="G18" i="141"/>
  <c r="P18" i="141"/>
  <c r="S18" i="141"/>
  <c r="B25" i="141"/>
  <c r="C25" i="141"/>
  <c r="D25" i="141"/>
  <c r="E25" i="141"/>
  <c r="F25" i="141"/>
  <c r="G25" i="141"/>
  <c r="P25" i="141"/>
  <c r="S25" i="141"/>
  <c r="B19" i="141"/>
  <c r="C19" i="141"/>
  <c r="D19" i="141"/>
  <c r="E19" i="141"/>
  <c r="F19" i="141"/>
  <c r="G19" i="141"/>
  <c r="P19" i="141"/>
  <c r="S19" i="141"/>
  <c r="B29" i="141"/>
  <c r="C29" i="141"/>
  <c r="D29" i="141"/>
  <c r="E29" i="141"/>
  <c r="F29" i="141"/>
  <c r="G29" i="141"/>
  <c r="P29" i="141"/>
  <c r="S29" i="141"/>
  <c r="B45" i="141"/>
  <c r="C45" i="141"/>
  <c r="D45" i="141"/>
  <c r="E45" i="141"/>
  <c r="F45" i="141"/>
  <c r="P45" i="141"/>
  <c r="S45" i="141"/>
  <c r="B50" i="141"/>
  <c r="C50" i="141"/>
  <c r="D50" i="141"/>
  <c r="E50" i="141"/>
  <c r="F50" i="141"/>
  <c r="G50" i="141"/>
  <c r="P50" i="141"/>
  <c r="S50" i="141"/>
  <c r="B26" i="141"/>
  <c r="C26" i="141"/>
  <c r="D26" i="141"/>
  <c r="E26" i="141"/>
  <c r="F26" i="141"/>
  <c r="G26" i="141"/>
  <c r="P26" i="141"/>
  <c r="S26" i="141"/>
  <c r="B12" i="141"/>
  <c r="C12" i="141"/>
  <c r="D12" i="141"/>
  <c r="E12" i="141"/>
  <c r="F12" i="141"/>
  <c r="G12" i="141"/>
  <c r="P12" i="141"/>
  <c r="S12" i="141"/>
  <c r="B23" i="141"/>
  <c r="C23" i="141"/>
  <c r="D23" i="141"/>
  <c r="E23" i="141"/>
  <c r="F23" i="141"/>
  <c r="G23" i="141"/>
  <c r="P23" i="141"/>
  <c r="S23" i="141"/>
  <c r="B28" i="141"/>
  <c r="C28" i="141"/>
  <c r="D28" i="141"/>
  <c r="E28" i="141"/>
  <c r="F28" i="141"/>
  <c r="G28" i="141"/>
  <c r="P28" i="141"/>
  <c r="S28" i="141"/>
  <c r="B33" i="141"/>
  <c r="C33" i="141"/>
  <c r="D33" i="141"/>
  <c r="E33" i="141"/>
  <c r="F33" i="141"/>
  <c r="G33" i="141"/>
  <c r="P33" i="141"/>
  <c r="S33" i="141"/>
  <c r="B40" i="141"/>
  <c r="C40" i="141"/>
  <c r="D40" i="141"/>
  <c r="E40" i="141"/>
  <c r="F40" i="141"/>
  <c r="G40" i="141"/>
  <c r="P40" i="141"/>
  <c r="S40" i="141"/>
  <c r="B41" i="141"/>
  <c r="C41" i="141"/>
  <c r="D41" i="141"/>
  <c r="E41" i="141"/>
  <c r="F41" i="141"/>
  <c r="G41" i="141"/>
  <c r="P41" i="141"/>
  <c r="S41" i="141"/>
  <c r="B30" i="141"/>
  <c r="C30" i="141"/>
  <c r="D30" i="141"/>
  <c r="E30" i="141"/>
  <c r="F30" i="141"/>
  <c r="G30" i="141"/>
  <c r="P30" i="141"/>
  <c r="S30" i="141"/>
  <c r="B24" i="141"/>
  <c r="C24" i="141"/>
  <c r="D24" i="141"/>
  <c r="E24" i="141"/>
  <c r="F24" i="141"/>
  <c r="G24" i="141"/>
  <c r="P24" i="141"/>
  <c r="S24" i="141"/>
  <c r="C11" i="141"/>
  <c r="D11" i="141"/>
  <c r="E11" i="141"/>
  <c r="F11" i="141"/>
  <c r="G11" i="141"/>
  <c r="P11" i="141"/>
  <c r="S11" i="141"/>
  <c r="B17" i="141"/>
  <c r="C17" i="141"/>
  <c r="D17" i="141"/>
  <c r="E17" i="141"/>
  <c r="F17" i="141"/>
  <c r="G17" i="141"/>
  <c r="P17" i="141"/>
  <c r="S17" i="141"/>
  <c r="B21" i="141"/>
  <c r="C21" i="141"/>
  <c r="D21" i="141"/>
  <c r="E21" i="141"/>
  <c r="F21" i="141"/>
  <c r="G21" i="141"/>
  <c r="P21" i="141"/>
  <c r="S21" i="141"/>
  <c r="B43" i="141"/>
  <c r="C43" i="141"/>
  <c r="D43" i="141"/>
  <c r="E43" i="141"/>
  <c r="F43" i="141"/>
  <c r="G43" i="141"/>
  <c r="P43" i="141"/>
  <c r="S43" i="141"/>
  <c r="B37" i="141"/>
  <c r="C37" i="141"/>
  <c r="D37" i="141"/>
  <c r="E37" i="141"/>
  <c r="F37" i="141"/>
  <c r="G37" i="141"/>
  <c r="P37" i="141"/>
  <c r="S37" i="141"/>
  <c r="S27" i="40"/>
  <c r="S13" i="40"/>
  <c r="S23" i="40"/>
  <c r="S15" i="40"/>
  <c r="S28" i="40"/>
  <c r="B34" i="40"/>
  <c r="C34" i="40"/>
  <c r="D34" i="40"/>
  <c r="E34" i="40"/>
  <c r="F34" i="40"/>
  <c r="G34" i="40"/>
  <c r="P34" i="40"/>
  <c r="B19" i="40"/>
  <c r="C19" i="40"/>
  <c r="D19" i="40"/>
  <c r="E19" i="40"/>
  <c r="F19" i="40"/>
  <c r="G19" i="40"/>
  <c r="P19" i="40"/>
  <c r="B14" i="40"/>
  <c r="C14" i="40"/>
  <c r="D14" i="40"/>
  <c r="E14" i="40"/>
  <c r="F14" i="40"/>
  <c r="G14" i="40"/>
  <c r="P14" i="40"/>
  <c r="B12" i="40"/>
  <c r="C12" i="40"/>
  <c r="D12" i="40"/>
  <c r="E12" i="40"/>
  <c r="F12" i="40"/>
  <c r="G12" i="40"/>
  <c r="P12" i="40"/>
  <c r="C11" i="40"/>
  <c r="D11" i="40"/>
  <c r="E11" i="40"/>
  <c r="F11" i="40"/>
  <c r="G11" i="40"/>
  <c r="P11" i="40"/>
  <c r="B25" i="40"/>
  <c r="C25" i="40"/>
  <c r="D25" i="40"/>
  <c r="E25" i="40"/>
  <c r="F25" i="40"/>
  <c r="G25" i="40"/>
  <c r="P25" i="40"/>
  <c r="B26" i="40"/>
  <c r="C26" i="40"/>
  <c r="D26" i="40"/>
  <c r="E26" i="40"/>
  <c r="F26" i="40"/>
  <c r="G26" i="40"/>
  <c r="P26" i="40"/>
  <c r="B16" i="40"/>
  <c r="C16" i="40"/>
  <c r="D16" i="40"/>
  <c r="E16" i="40"/>
  <c r="F16" i="40"/>
  <c r="G16" i="40"/>
  <c r="P16" i="40"/>
  <c r="B20" i="40"/>
  <c r="C20" i="40"/>
  <c r="D20" i="40"/>
  <c r="E20" i="40"/>
  <c r="F20" i="40"/>
  <c r="G20" i="40"/>
  <c r="P20" i="40"/>
  <c r="B18" i="40"/>
  <c r="C18" i="40"/>
  <c r="D18" i="40"/>
  <c r="E18" i="40"/>
  <c r="F18" i="40"/>
  <c r="G18" i="40"/>
  <c r="P18" i="40"/>
  <c r="B24" i="40"/>
  <c r="C24" i="40"/>
  <c r="D24" i="40"/>
  <c r="E24" i="40"/>
  <c r="F24" i="40"/>
  <c r="G24" i="40"/>
  <c r="P24" i="40"/>
  <c r="B30" i="40"/>
  <c r="C30" i="40"/>
  <c r="D30" i="40"/>
  <c r="E30" i="40"/>
  <c r="F30" i="40"/>
  <c r="G30" i="40"/>
  <c r="P30" i="40"/>
  <c r="B27" i="40"/>
  <c r="C27" i="40"/>
  <c r="D27" i="40"/>
  <c r="E27" i="40"/>
  <c r="F27" i="40"/>
  <c r="G27" i="40"/>
  <c r="P27" i="40"/>
  <c r="B13" i="40"/>
  <c r="C13" i="40"/>
  <c r="D13" i="40"/>
  <c r="E13" i="40"/>
  <c r="F13" i="40"/>
  <c r="G13" i="40"/>
  <c r="P13" i="40"/>
  <c r="B23" i="40"/>
  <c r="C23" i="40"/>
  <c r="D23" i="40"/>
  <c r="E23" i="40"/>
  <c r="F23" i="40"/>
  <c r="G23" i="40"/>
  <c r="P23" i="40"/>
  <c r="B15" i="40"/>
  <c r="C15" i="40"/>
  <c r="D15" i="40"/>
  <c r="E15" i="40"/>
  <c r="F15" i="40"/>
  <c r="G15" i="40"/>
  <c r="P15" i="40"/>
  <c r="B28" i="40"/>
  <c r="C28" i="40"/>
  <c r="D28" i="40"/>
  <c r="E28" i="40"/>
  <c r="F28" i="40"/>
  <c r="G28" i="40"/>
  <c r="P28" i="40"/>
  <c r="B19" i="92"/>
  <c r="C19" i="92"/>
  <c r="D19" i="92"/>
  <c r="E19" i="92"/>
  <c r="G19" i="92"/>
  <c r="F19" i="92"/>
  <c r="W19" i="92"/>
  <c r="B16" i="92"/>
  <c r="C16" i="92"/>
  <c r="D16" i="92"/>
  <c r="E16" i="92"/>
  <c r="G16" i="92"/>
  <c r="N16" i="92"/>
  <c r="O16" i="92"/>
  <c r="F16" i="92"/>
  <c r="W16" i="92"/>
  <c r="B15" i="92"/>
  <c r="C15" i="92"/>
  <c r="D15" i="92"/>
  <c r="E15" i="92"/>
  <c r="G15" i="92"/>
  <c r="N15" i="92"/>
  <c r="O15" i="92"/>
  <c r="P15" i="92"/>
  <c r="Q15" i="92"/>
  <c r="R15" i="92"/>
  <c r="F15" i="92" s="1"/>
  <c r="S15" i="92"/>
  <c r="W15" i="92"/>
  <c r="B17" i="92"/>
  <c r="C17" i="92"/>
  <c r="D17" i="92"/>
  <c r="E17" i="92"/>
  <c r="G17" i="92"/>
  <c r="N17" i="92"/>
  <c r="O17" i="92"/>
  <c r="R17" i="92"/>
  <c r="F17" i="92" s="1"/>
  <c r="W17" i="92"/>
  <c r="B14" i="92"/>
  <c r="C14" i="92"/>
  <c r="D14" i="92"/>
  <c r="E14" i="92"/>
  <c r="G14" i="92"/>
  <c r="N14" i="92"/>
  <c r="P14" i="92"/>
  <c r="R14" i="92"/>
  <c r="F14" i="92" s="1"/>
  <c r="S14" i="92"/>
  <c r="W14" i="92"/>
  <c r="B13" i="92"/>
  <c r="C13" i="92"/>
  <c r="D13" i="92"/>
  <c r="E13" i="92"/>
  <c r="G13" i="92"/>
  <c r="N13" i="92"/>
  <c r="O13" i="92"/>
  <c r="P13" i="92"/>
  <c r="F13" i="92"/>
  <c r="W13" i="92"/>
  <c r="B18" i="92"/>
  <c r="C18" i="92"/>
  <c r="D18" i="92"/>
  <c r="E18" i="92"/>
  <c r="G18" i="92"/>
  <c r="N18" i="92"/>
  <c r="O18" i="92"/>
  <c r="P18" i="92"/>
  <c r="F18" i="92"/>
  <c r="W18" i="92"/>
  <c r="O12" i="92"/>
  <c r="P12" i="92"/>
  <c r="Q12" i="92"/>
  <c r="E20" i="142" l="1"/>
  <c r="L14" i="142"/>
  <c r="L13" i="142"/>
  <c r="E12" i="142"/>
  <c r="D24" i="142"/>
  <c r="T12" i="69"/>
  <c r="D13" i="142"/>
  <c r="E16" i="142"/>
  <c r="E13" i="142"/>
  <c r="B14" i="142"/>
  <c r="B13" i="142"/>
  <c r="B21" i="142"/>
  <c r="F26" i="142"/>
  <c r="F21" i="142"/>
  <c r="L26" i="142"/>
  <c r="E26" i="142"/>
  <c r="L25" i="142"/>
  <c r="E25" i="142"/>
  <c r="L22" i="142"/>
  <c r="B22" i="142"/>
  <c r="D21" i="142"/>
  <c r="B25" i="142"/>
  <c r="F25" i="142"/>
  <c r="F22" i="142"/>
  <c r="L21" i="142"/>
  <c r="E21" i="142"/>
  <c r="D20" i="142"/>
  <c r="B26" i="142"/>
  <c r="D25" i="142"/>
  <c r="L18" i="142"/>
  <c r="B18" i="142"/>
  <c r="D17" i="142"/>
  <c r="F13" i="142"/>
  <c r="F17" i="142"/>
  <c r="F18" i="142"/>
  <c r="L17" i="142"/>
  <c r="E17" i="142"/>
  <c r="D16" i="142"/>
  <c r="B17" i="142"/>
  <c r="F14" i="142"/>
  <c r="D12" i="142"/>
  <c r="T18" i="90"/>
  <c r="U18" i="90" s="1"/>
  <c r="T20" i="90"/>
  <c r="U20" i="90" s="1"/>
  <c r="T14" i="90"/>
  <c r="U14" i="90" s="1"/>
  <c r="T24" i="90"/>
  <c r="U24" i="90" s="1"/>
  <c r="T12" i="90"/>
  <c r="U12" i="90" s="1"/>
  <c r="T22" i="90"/>
  <c r="U22" i="90" s="1"/>
  <c r="T13" i="110"/>
  <c r="U13" i="110" s="1"/>
  <c r="T21" i="110"/>
  <c r="U21" i="110" s="1"/>
  <c r="T19" i="110"/>
  <c r="U19" i="110" s="1"/>
  <c r="T12" i="110"/>
  <c r="U12" i="110" s="1"/>
  <c r="T20" i="110"/>
  <c r="U20" i="110" s="1"/>
  <c r="T15" i="110"/>
  <c r="U15" i="110" s="1"/>
  <c r="T18" i="110"/>
  <c r="U18" i="110" s="1"/>
  <c r="T17" i="110"/>
  <c r="U17" i="110" s="1"/>
  <c r="T14" i="110"/>
  <c r="U14" i="110" s="1"/>
  <c r="T22" i="110"/>
  <c r="U22" i="110" s="1"/>
  <c r="T21" i="69"/>
  <c r="U21" i="69" s="1"/>
  <c r="T22" i="69"/>
  <c r="U22" i="69" s="1"/>
  <c r="T17" i="69"/>
  <c r="U17" i="69" s="1"/>
  <c r="T20" i="69"/>
  <c r="U20" i="69" s="1"/>
  <c r="T16" i="69"/>
  <c r="U16" i="69" s="1"/>
  <c r="T18" i="69"/>
  <c r="U18" i="69" s="1"/>
  <c r="T13" i="69"/>
  <c r="U13" i="69" s="1"/>
  <c r="T19" i="69"/>
  <c r="U19" i="69" s="1"/>
  <c r="T15" i="69"/>
  <c r="U15" i="69" s="1"/>
  <c r="T30" i="87"/>
  <c r="U30" i="87" s="1"/>
  <c r="T20" i="87"/>
  <c r="U20" i="87" s="1"/>
  <c r="T26" i="87"/>
  <c r="U26" i="87" s="1"/>
  <c r="T12" i="87"/>
  <c r="U12" i="87" s="1"/>
  <c r="T22" i="87"/>
  <c r="U22" i="87" s="1"/>
  <c r="T38" i="87"/>
  <c r="U38" i="87" s="1"/>
  <c r="T32" i="87"/>
  <c r="U32" i="87" s="1"/>
  <c r="T18" i="87"/>
  <c r="U18" i="87" s="1"/>
  <c r="T34" i="87"/>
  <c r="U34" i="87" s="1"/>
  <c r="T16" i="87"/>
  <c r="U16" i="87" s="1"/>
  <c r="T14" i="87"/>
  <c r="U14" i="87" s="1"/>
  <c r="T28" i="87"/>
  <c r="U28" i="87" s="1"/>
  <c r="U12" i="69"/>
  <c r="G24" i="142"/>
  <c r="C24" i="142"/>
  <c r="D26" i="142"/>
  <c r="G25" i="142"/>
  <c r="L24" i="142"/>
  <c r="F24" i="142"/>
  <c r="B24" i="142"/>
  <c r="G26" i="142"/>
  <c r="G19" i="142"/>
  <c r="C19" i="142"/>
  <c r="G15" i="142"/>
  <c r="C15" i="142"/>
  <c r="L23" i="142"/>
  <c r="F23" i="142"/>
  <c r="B23" i="142"/>
  <c r="G20" i="142"/>
  <c r="C20" i="142"/>
  <c r="L19" i="142"/>
  <c r="F19" i="142"/>
  <c r="B19" i="142"/>
  <c r="E18" i="142"/>
  <c r="G16" i="142"/>
  <c r="C16" i="142"/>
  <c r="L15" i="142"/>
  <c r="F15" i="142"/>
  <c r="B15" i="142"/>
  <c r="E14" i="142"/>
  <c r="G12" i="142"/>
  <c r="C12" i="142"/>
  <c r="E22" i="142"/>
  <c r="E23" i="142"/>
  <c r="D22" i="142"/>
  <c r="G21" i="142"/>
  <c r="L20" i="142"/>
  <c r="F20" i="142"/>
  <c r="E19" i="142"/>
  <c r="D18" i="142"/>
  <c r="G17" i="142"/>
  <c r="L16" i="142"/>
  <c r="F16" i="142"/>
  <c r="E15" i="142"/>
  <c r="D14" i="142"/>
  <c r="G13" i="142"/>
  <c r="L12" i="142"/>
  <c r="F12" i="142"/>
  <c r="G23" i="142"/>
  <c r="C23" i="142"/>
  <c r="G22" i="142"/>
  <c r="G18" i="142"/>
  <c r="G14" i="142"/>
  <c r="N25" i="66"/>
  <c r="N16" i="66"/>
  <c r="N15" i="66"/>
  <c r="N27" i="66"/>
  <c r="N26" i="66"/>
  <c r="N17" i="66"/>
  <c r="N13" i="66"/>
  <c r="N21" i="66"/>
  <c r="N20" i="66"/>
  <c r="N14" i="66"/>
  <c r="N22" i="66"/>
  <c r="T13" i="92"/>
  <c r="U13" i="92" s="1"/>
  <c r="T18" i="92"/>
  <c r="U18" i="92" s="1"/>
  <c r="T14" i="92"/>
  <c r="U14" i="92" s="1"/>
  <c r="T17" i="92"/>
  <c r="U17" i="92" s="1"/>
  <c r="T15" i="92"/>
  <c r="U15" i="92" s="1"/>
  <c r="T16" i="92"/>
  <c r="U16" i="92" s="1"/>
  <c r="N16" i="78"/>
  <c r="O16" i="78"/>
  <c r="Q16" i="78"/>
  <c r="N15" i="78"/>
  <c r="O15" i="78"/>
  <c r="P15" i="78"/>
  <c r="S15" i="78"/>
  <c r="O22" i="78"/>
  <c r="N14" i="78"/>
  <c r="P14" i="78"/>
  <c r="S14" i="78"/>
  <c r="N19" i="78"/>
  <c r="O19" i="78"/>
  <c r="P19" i="78"/>
  <c r="Q19" i="78"/>
  <c r="R19" i="78"/>
  <c r="S19" i="78"/>
  <c r="P23" i="78"/>
  <c r="N20" i="78"/>
  <c r="O20" i="78"/>
  <c r="P20" i="78"/>
  <c r="N13" i="78"/>
  <c r="N21" i="78"/>
  <c r="O21" i="78"/>
  <c r="P21" i="78"/>
  <c r="N18" i="78"/>
  <c r="O18" i="78"/>
  <c r="P18" i="78"/>
  <c r="Q18" i="78"/>
  <c r="S18" i="78"/>
  <c r="O17" i="78"/>
  <c r="P17" i="78"/>
  <c r="Q17" i="78"/>
  <c r="S17" i="78"/>
  <c r="T17" i="78" l="1"/>
  <c r="U17" i="78" s="1"/>
  <c r="T21" i="78"/>
  <c r="U21" i="78" s="1"/>
  <c r="T20" i="78"/>
  <c r="U20" i="78" s="1"/>
  <c r="T19" i="78"/>
  <c r="U19" i="78" s="1"/>
  <c r="T22" i="78"/>
  <c r="U22" i="78" s="1"/>
  <c r="T16" i="78"/>
  <c r="U16" i="78" s="1"/>
  <c r="T18" i="78"/>
  <c r="U18" i="78" s="1"/>
  <c r="T13" i="78"/>
  <c r="U13" i="78" s="1"/>
  <c r="T23" i="78"/>
  <c r="U23" i="78" s="1"/>
  <c r="T14" i="78"/>
  <c r="U14" i="78" s="1"/>
  <c r="T15" i="78"/>
  <c r="U15" i="78" s="1"/>
  <c r="B25" i="128"/>
  <c r="C25" i="128"/>
  <c r="D25" i="128"/>
  <c r="B17" i="36"/>
  <c r="C17" i="36"/>
  <c r="D17" i="36"/>
  <c r="B18" i="36"/>
  <c r="C18" i="36"/>
  <c r="D18" i="36"/>
  <c r="B16" i="128"/>
  <c r="C16" i="128"/>
  <c r="D16" i="128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C37" i="24"/>
  <c r="D37" i="24"/>
  <c r="C38" i="24"/>
  <c r="D38" i="24"/>
  <c r="C39" i="24"/>
  <c r="D39" i="24"/>
  <c r="C40" i="24"/>
  <c r="D40" i="24"/>
  <c r="C41" i="24"/>
  <c r="D41" i="24"/>
  <c r="C42" i="24"/>
  <c r="D42" i="24"/>
  <c r="C43" i="24"/>
  <c r="D43" i="24"/>
  <c r="C44" i="24"/>
  <c r="D44" i="24"/>
  <c r="C45" i="24"/>
  <c r="D45" i="24"/>
  <c r="C46" i="24"/>
  <c r="D46" i="24"/>
  <c r="C47" i="24"/>
  <c r="D47" i="24"/>
  <c r="C48" i="24"/>
  <c r="D48" i="24"/>
  <c r="C49" i="24"/>
  <c r="D49" i="24"/>
  <c r="C50" i="24"/>
  <c r="D50" i="24"/>
  <c r="C51" i="24"/>
  <c r="D51" i="24"/>
  <c r="C52" i="24"/>
  <c r="D52" i="24"/>
  <c r="C53" i="24"/>
  <c r="D53" i="24"/>
  <c r="C54" i="24"/>
  <c r="D54" i="24"/>
  <c r="C55" i="24"/>
  <c r="D55" i="24"/>
  <c r="C56" i="24"/>
  <c r="D56" i="24"/>
  <c r="C57" i="24"/>
  <c r="D57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B22" i="134" l="1"/>
  <c r="C22" i="134"/>
  <c r="D22" i="134"/>
  <c r="B19" i="133"/>
  <c r="C19" i="133"/>
  <c r="D19" i="133"/>
  <c r="B20" i="133"/>
  <c r="C20" i="133"/>
  <c r="D20" i="133"/>
  <c r="B15" i="131"/>
  <c r="C15" i="131"/>
  <c r="D15" i="131"/>
  <c r="B16" i="131"/>
  <c r="C16" i="131"/>
  <c r="D16" i="131"/>
  <c r="I8" i="141" l="1"/>
  <c r="I9" i="141"/>
  <c r="I9" i="142"/>
  <c r="AB40" i="142" s="1"/>
  <c r="B14" i="69"/>
  <c r="C14" i="69"/>
  <c r="D14" i="69"/>
  <c r="E14" i="69"/>
  <c r="F14" i="69"/>
  <c r="G14" i="69"/>
  <c r="O14" i="69"/>
  <c r="P14" i="69"/>
  <c r="Q14" i="69"/>
  <c r="S14" i="69"/>
  <c r="W14" i="69"/>
  <c r="B16" i="110"/>
  <c r="C16" i="110"/>
  <c r="D16" i="110"/>
  <c r="E16" i="110"/>
  <c r="P16" i="110"/>
  <c r="F16" i="110"/>
  <c r="W16" i="110"/>
  <c r="B16" i="90"/>
  <c r="C16" i="90"/>
  <c r="D16" i="90"/>
  <c r="E16" i="90"/>
  <c r="G16" i="90"/>
  <c r="N16" i="90"/>
  <c r="F16" i="90"/>
  <c r="W16" i="90"/>
  <c r="N17" i="90"/>
  <c r="O46" i="142"/>
  <c r="O43" i="142"/>
  <c r="O50" i="142"/>
  <c r="O44" i="142"/>
  <c r="O45" i="142"/>
  <c r="O48" i="142"/>
  <c r="O47" i="142"/>
  <c r="M11" i="142"/>
  <c r="L11" i="142" s="1"/>
  <c r="J11" i="142"/>
  <c r="I11" i="142"/>
  <c r="A11" i="142"/>
  <c r="A9" i="142"/>
  <c r="L8" i="142"/>
  <c r="L7" i="142"/>
  <c r="A5" i="142"/>
  <c r="A4" i="142"/>
  <c r="A3" i="142"/>
  <c r="A2" i="142"/>
  <c r="B13" i="74"/>
  <c r="C13" i="74"/>
  <c r="D13" i="74"/>
  <c r="E13" i="74"/>
  <c r="F13" i="74"/>
  <c r="G13" i="74"/>
  <c r="I13" i="74"/>
  <c r="K13" i="74"/>
  <c r="M13" i="74"/>
  <c r="A15" i="49"/>
  <c r="B15" i="49"/>
  <c r="C15" i="49"/>
  <c r="D15" i="49"/>
  <c r="E15" i="49"/>
  <c r="F15" i="49"/>
  <c r="G15" i="49"/>
  <c r="I15" i="49"/>
  <c r="J15" i="49"/>
  <c r="L15" i="49"/>
  <c r="A29" i="89"/>
  <c r="B29" i="89"/>
  <c r="C29" i="89"/>
  <c r="D29" i="89"/>
  <c r="E29" i="89"/>
  <c r="F29" i="89"/>
  <c r="G29" i="89"/>
  <c r="I29" i="89"/>
  <c r="K29" i="89"/>
  <c r="M29" i="89"/>
  <c r="B36" i="141"/>
  <c r="C36" i="141"/>
  <c r="D36" i="141"/>
  <c r="E36" i="141"/>
  <c r="F36" i="141"/>
  <c r="G36" i="141"/>
  <c r="P36" i="141"/>
  <c r="S36" i="141"/>
  <c r="P9" i="141"/>
  <c r="N9" i="141"/>
  <c r="A9" i="141"/>
  <c r="P8" i="141"/>
  <c r="N8" i="141"/>
  <c r="A5" i="141"/>
  <c r="A4" i="141"/>
  <c r="A3" i="141"/>
  <c r="A2" i="141"/>
  <c r="A1" i="141"/>
  <c r="T16" i="110" l="1"/>
  <c r="T14" i="69"/>
  <c r="T16" i="90"/>
  <c r="C11" i="142"/>
  <c r="G11" i="142"/>
  <c r="D11" i="142"/>
  <c r="E11" i="142"/>
  <c r="B11" i="142"/>
  <c r="F11" i="142"/>
  <c r="U16" i="90" l="1"/>
  <c r="A12" i="90"/>
  <c r="A14" i="90"/>
  <c r="A20" i="90"/>
  <c r="A24" i="90"/>
  <c r="A22" i="90"/>
  <c r="A18" i="90"/>
  <c r="U16" i="110"/>
  <c r="A19" i="110"/>
  <c r="A15" i="110"/>
  <c r="A14" i="110"/>
  <c r="A12" i="110"/>
  <c r="A17" i="110"/>
  <c r="A13" i="110"/>
  <c r="A21" i="110"/>
  <c r="A20" i="110"/>
  <c r="A18" i="110"/>
  <c r="A22" i="110"/>
  <c r="U14" i="69"/>
  <c r="A16" i="69"/>
  <c r="A19" i="69"/>
  <c r="A22" i="69"/>
  <c r="A21" i="69"/>
  <c r="A13" i="69"/>
  <c r="A18" i="69"/>
  <c r="A20" i="69"/>
  <c r="A17" i="69"/>
  <c r="A15" i="69"/>
  <c r="A12" i="69"/>
  <c r="T24" i="87"/>
  <c r="B24" i="87"/>
  <c r="C24" i="87"/>
  <c r="D24" i="87"/>
  <c r="E24" i="87"/>
  <c r="G24" i="87"/>
  <c r="F24" i="87"/>
  <c r="W24" i="87"/>
  <c r="C13" i="128"/>
  <c r="A12" i="75"/>
  <c r="I12" i="75"/>
  <c r="J12" i="75"/>
  <c r="M12" i="75"/>
  <c r="E12" i="75" s="1"/>
  <c r="A13" i="75"/>
  <c r="I13" i="75"/>
  <c r="J13" i="75"/>
  <c r="M13" i="75"/>
  <c r="A14" i="75"/>
  <c r="I14" i="75"/>
  <c r="J14" i="75"/>
  <c r="M14" i="75"/>
  <c r="E14" i="75" s="1"/>
  <c r="I15" i="75"/>
  <c r="J15" i="75"/>
  <c r="M15" i="75"/>
  <c r="I16" i="75"/>
  <c r="J16" i="75"/>
  <c r="M16" i="75"/>
  <c r="E16" i="75" s="1"/>
  <c r="I17" i="75"/>
  <c r="J17" i="75"/>
  <c r="M17" i="75"/>
  <c r="I18" i="75"/>
  <c r="J18" i="75"/>
  <c r="M18" i="75"/>
  <c r="E18" i="75" s="1"/>
  <c r="I19" i="75"/>
  <c r="J19" i="75"/>
  <c r="M19" i="75"/>
  <c r="I20" i="75"/>
  <c r="J20" i="75"/>
  <c r="M20" i="75"/>
  <c r="E20" i="75" s="1"/>
  <c r="I21" i="75"/>
  <c r="J21" i="75"/>
  <c r="M21" i="75"/>
  <c r="I22" i="75"/>
  <c r="J22" i="75"/>
  <c r="M22" i="75"/>
  <c r="M23" i="75"/>
  <c r="C23" i="75" s="1"/>
  <c r="O54" i="75"/>
  <c r="O51" i="75"/>
  <c r="O56" i="75"/>
  <c r="O50" i="75"/>
  <c r="O49" i="75"/>
  <c r="B28" i="66"/>
  <c r="C28" i="66"/>
  <c r="D28" i="66"/>
  <c r="E28" i="66"/>
  <c r="F28" i="66"/>
  <c r="G28" i="66"/>
  <c r="I28" i="66"/>
  <c r="P28" i="66"/>
  <c r="B23" i="78"/>
  <c r="C23" i="78"/>
  <c r="D23" i="78"/>
  <c r="E23" i="78"/>
  <c r="G23" i="78"/>
  <c r="F23" i="78"/>
  <c r="W23" i="78"/>
  <c r="B19" i="78"/>
  <c r="C19" i="78"/>
  <c r="D19" i="78"/>
  <c r="E19" i="78"/>
  <c r="G19" i="78"/>
  <c r="F19" i="78"/>
  <c r="W19" i="78"/>
  <c r="B15" i="78"/>
  <c r="C15" i="78"/>
  <c r="D15" i="78"/>
  <c r="E15" i="78"/>
  <c r="G15" i="78"/>
  <c r="F15" i="78"/>
  <c r="W15" i="78"/>
  <c r="B21" i="78"/>
  <c r="C21" i="78"/>
  <c r="D21" i="78"/>
  <c r="E21" i="78"/>
  <c r="G21" i="78"/>
  <c r="F21" i="78"/>
  <c r="W21" i="78"/>
  <c r="B13" i="78"/>
  <c r="C13" i="78"/>
  <c r="D13" i="78"/>
  <c r="E13" i="78"/>
  <c r="G13" i="78"/>
  <c r="F13" i="78"/>
  <c r="W13" i="78"/>
  <c r="B16" i="78"/>
  <c r="C16" i="78"/>
  <c r="D16" i="78"/>
  <c r="E16" i="78"/>
  <c r="G16" i="78"/>
  <c r="F16" i="78"/>
  <c r="W16" i="78"/>
  <c r="B17" i="78"/>
  <c r="C17" i="78"/>
  <c r="D17" i="78"/>
  <c r="E17" i="78"/>
  <c r="G17" i="78"/>
  <c r="F17" i="78"/>
  <c r="W17" i="78"/>
  <c r="B20" i="78"/>
  <c r="C20" i="78"/>
  <c r="D20" i="78"/>
  <c r="E20" i="78"/>
  <c r="G20" i="78"/>
  <c r="F20" i="78"/>
  <c r="W20" i="78"/>
  <c r="B18" i="78"/>
  <c r="C18" i="78"/>
  <c r="D18" i="78"/>
  <c r="E18" i="78"/>
  <c r="G18" i="78"/>
  <c r="F18" i="78"/>
  <c r="W18" i="78"/>
  <c r="B12" i="78"/>
  <c r="C12" i="78"/>
  <c r="D12" i="78"/>
  <c r="E12" i="78"/>
  <c r="G12" i="78"/>
  <c r="N12" i="78"/>
  <c r="P12" i="78"/>
  <c r="Q12" i="78"/>
  <c r="R12" i="78"/>
  <c r="F12" i="78" s="1"/>
  <c r="S12" i="78"/>
  <c r="W12" i="78"/>
  <c r="B14" i="78"/>
  <c r="C14" i="78"/>
  <c r="D14" i="78"/>
  <c r="E14" i="78"/>
  <c r="G14" i="78"/>
  <c r="F14" i="78"/>
  <c r="W14" i="78"/>
  <c r="A26" i="87" l="1"/>
  <c r="A12" i="87"/>
  <c r="A14" i="87"/>
  <c r="A18" i="87"/>
  <c r="A28" i="87"/>
  <c r="A16" i="87"/>
  <c r="A32" i="87"/>
  <c r="A30" i="87"/>
  <c r="A22" i="87"/>
  <c r="A20" i="87"/>
  <c r="U24" i="87"/>
  <c r="E23" i="75"/>
  <c r="L23" i="75"/>
  <c r="D23" i="75"/>
  <c r="B22" i="75"/>
  <c r="F22" i="75"/>
  <c r="C22" i="75"/>
  <c r="G22" i="75"/>
  <c r="B21" i="75"/>
  <c r="F21" i="75"/>
  <c r="C21" i="75"/>
  <c r="G21" i="75"/>
  <c r="L21" i="75"/>
  <c r="D21" i="75"/>
  <c r="B17" i="75"/>
  <c r="F17" i="75"/>
  <c r="C17" i="75"/>
  <c r="G17" i="75"/>
  <c r="L17" i="75"/>
  <c r="D17" i="75"/>
  <c r="B15" i="75"/>
  <c r="F15" i="75"/>
  <c r="C15" i="75"/>
  <c r="G15" i="75"/>
  <c r="L15" i="75"/>
  <c r="B13" i="75"/>
  <c r="F13" i="75"/>
  <c r="C13" i="75"/>
  <c r="G13" i="75"/>
  <c r="L13" i="75"/>
  <c r="D13" i="75"/>
  <c r="L22" i="75"/>
  <c r="E22" i="75"/>
  <c r="D22" i="75"/>
  <c r="B20" i="75"/>
  <c r="F20" i="75"/>
  <c r="C20" i="75"/>
  <c r="G20" i="75"/>
  <c r="L20" i="75"/>
  <c r="D20" i="75"/>
  <c r="B18" i="75"/>
  <c r="F18" i="75"/>
  <c r="C18" i="75"/>
  <c r="G18" i="75"/>
  <c r="L18" i="75"/>
  <c r="D18" i="75"/>
  <c r="B16" i="75"/>
  <c r="F16" i="75"/>
  <c r="C16" i="75"/>
  <c r="G16" i="75"/>
  <c r="L16" i="75"/>
  <c r="D16" i="75"/>
  <c r="B14" i="75"/>
  <c r="F14" i="75"/>
  <c r="C14" i="75"/>
  <c r="G14" i="75"/>
  <c r="L14" i="75"/>
  <c r="D14" i="75"/>
  <c r="B12" i="75"/>
  <c r="F12" i="75"/>
  <c r="C12" i="75"/>
  <c r="G12" i="75"/>
  <c r="L12" i="75"/>
  <c r="D12" i="75"/>
  <c r="B19" i="75"/>
  <c r="F19" i="75"/>
  <c r="C19" i="75"/>
  <c r="G19" i="75"/>
  <c r="L19" i="75"/>
  <c r="D19" i="75"/>
  <c r="D15" i="75"/>
  <c r="B23" i="75"/>
  <c r="F23" i="75"/>
  <c r="G23" i="75"/>
  <c r="E21" i="75"/>
  <c r="E19" i="75"/>
  <c r="E17" i="75"/>
  <c r="E15" i="75"/>
  <c r="E13" i="75"/>
  <c r="T12" i="78"/>
  <c r="U12" i="78" l="1"/>
  <c r="B12" i="92" l="1"/>
  <c r="C12" i="92"/>
  <c r="D12" i="92"/>
  <c r="E12" i="92"/>
  <c r="G12" i="92"/>
  <c r="N12" i="92"/>
  <c r="F12" i="92"/>
  <c r="S12" i="92"/>
  <c r="W12" i="92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34" i="26"/>
  <c r="C34" i="26"/>
  <c r="D34" i="26"/>
  <c r="T12" i="92" l="1"/>
  <c r="U12" i="92" l="1"/>
  <c r="A18" i="92"/>
  <c r="A17" i="92"/>
  <c r="A14" i="92"/>
  <c r="A16" i="92"/>
  <c r="A15" i="92"/>
  <c r="A13" i="92"/>
  <c r="N7" i="24"/>
  <c r="B21" i="103"/>
  <c r="C21" i="103"/>
  <c r="D21" i="103"/>
  <c r="AL4" i="103"/>
  <c r="N4" i="131" l="1"/>
  <c r="B19" i="134"/>
  <c r="C19" i="134"/>
  <c r="D19" i="134"/>
  <c r="B20" i="134"/>
  <c r="C20" i="134"/>
  <c r="D20" i="134"/>
  <c r="B21" i="134"/>
  <c r="C21" i="134"/>
  <c r="D21" i="134"/>
  <c r="B18" i="133"/>
  <c r="C18" i="133"/>
  <c r="D18" i="133"/>
  <c r="B15" i="133"/>
  <c r="C15" i="133"/>
  <c r="D15" i="133"/>
  <c r="B16" i="133"/>
  <c r="C16" i="133"/>
  <c r="D16" i="133"/>
  <c r="B17" i="133"/>
  <c r="C17" i="133"/>
  <c r="D17" i="133"/>
  <c r="Q8" i="90" l="1"/>
  <c r="Q8" i="110"/>
  <c r="Q8" i="69"/>
  <c r="G9" i="81"/>
  <c r="I9" i="40"/>
  <c r="I8" i="40"/>
  <c r="G9" i="72"/>
  <c r="G9" i="76"/>
  <c r="I9" i="66"/>
  <c r="I8" i="66"/>
  <c r="W8" i="92"/>
  <c r="I9" i="75"/>
  <c r="N6" i="26"/>
  <c r="D13" i="134"/>
  <c r="N7" i="134"/>
  <c r="N4" i="132"/>
  <c r="W9" i="110"/>
  <c r="W9" i="69"/>
  <c r="J6" i="131"/>
  <c r="J6" i="132"/>
  <c r="J6" i="133"/>
  <c r="W9" i="78" l="1"/>
  <c r="W9" i="92"/>
  <c r="AB43" i="75"/>
  <c r="I121" i="138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6" i="138"/>
  <c r="D116" i="138"/>
  <c r="C116" i="138"/>
  <c r="B116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9" i="138"/>
  <c r="D109" i="138"/>
  <c r="C109" i="138"/>
  <c r="B109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2" i="138"/>
  <c r="D102" i="138"/>
  <c r="C102" i="138"/>
  <c r="B102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5" i="138"/>
  <c r="D95" i="138"/>
  <c r="C95" i="138"/>
  <c r="B95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8" i="138"/>
  <c r="D88" i="138"/>
  <c r="C88" i="138"/>
  <c r="B88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1" i="138"/>
  <c r="D81" i="138"/>
  <c r="C81" i="138"/>
  <c r="B81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4" i="138"/>
  <c r="D74" i="138"/>
  <c r="C74" i="138"/>
  <c r="B74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7" i="138"/>
  <c r="D67" i="138"/>
  <c r="C67" i="138"/>
  <c r="B67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60" i="138"/>
  <c r="D60" i="138"/>
  <c r="C60" i="138"/>
  <c r="B60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3" i="138"/>
  <c r="D53" i="138"/>
  <c r="C53" i="138"/>
  <c r="B53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6" i="138"/>
  <c r="D46" i="138"/>
  <c r="C46" i="138"/>
  <c r="B46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9" i="138"/>
  <c r="D39" i="138"/>
  <c r="C39" i="138"/>
  <c r="B39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2" i="138"/>
  <c r="D32" i="138"/>
  <c r="C32" i="138"/>
  <c r="B32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5" i="138"/>
  <c r="D25" i="138"/>
  <c r="C25" i="138"/>
  <c r="B25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8" i="138"/>
  <c r="D18" i="138"/>
  <c r="C18" i="138"/>
  <c r="B18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I11" i="138"/>
  <c r="D11" i="138"/>
  <c r="C11" i="138"/>
  <c r="B11" i="138"/>
  <c r="A8" i="138"/>
  <c r="H7" i="138"/>
  <c r="B12" i="134"/>
  <c r="C12" i="134"/>
  <c r="D12" i="134"/>
  <c r="B13" i="134"/>
  <c r="C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0" i="103"/>
  <c r="C10" i="103"/>
  <c r="D10" i="103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W8" i="69"/>
  <c r="W8" i="110"/>
  <c r="W8" i="78"/>
  <c r="W8" i="90"/>
  <c r="W8" i="87"/>
  <c r="L8" i="75"/>
  <c r="L9" i="81"/>
  <c r="M8" i="74"/>
  <c r="P8" i="66"/>
  <c r="L8" i="49"/>
  <c r="L8" i="72"/>
  <c r="M8" i="89"/>
  <c r="M8" i="76"/>
  <c r="P8" i="40"/>
  <c r="U9" i="69"/>
  <c r="U9" i="110"/>
  <c r="U9" i="78"/>
  <c r="U9" i="92"/>
  <c r="U9" i="90"/>
  <c r="U9" i="87"/>
  <c r="J9" i="81"/>
  <c r="K9" i="74"/>
  <c r="G9" i="74"/>
  <c r="N9" i="66"/>
  <c r="N8" i="66"/>
  <c r="J9" i="49"/>
  <c r="J9" i="72"/>
  <c r="K9" i="89"/>
  <c r="K9" i="76"/>
  <c r="M11" i="75"/>
  <c r="J11" i="75"/>
  <c r="A11" i="75"/>
  <c r="A21" i="81" l="1"/>
  <c r="I11" i="75" l="1"/>
  <c r="J21" i="81"/>
  <c r="S28" i="66"/>
  <c r="N28" i="66" l="1"/>
  <c r="K39" i="76" l="1"/>
  <c r="S32" i="40" l="1"/>
  <c r="S34" i="40"/>
  <c r="S16" i="40"/>
  <c r="S25" i="40"/>
  <c r="S18" i="40"/>
  <c r="S12" i="40"/>
  <c r="S20" i="40"/>
  <c r="S30" i="40"/>
  <c r="S14" i="40"/>
  <c r="S26" i="40"/>
  <c r="S24" i="40"/>
  <c r="S11" i="40"/>
  <c r="S19" i="40"/>
  <c r="D23" i="26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P83" i="24"/>
  <c r="A4" i="89"/>
  <c r="A4" i="72"/>
  <c r="A4" i="49"/>
  <c r="A4" i="66"/>
  <c r="A4" i="74"/>
  <c r="A3" i="74"/>
  <c r="A4" i="81"/>
  <c r="A4" i="75"/>
  <c r="A4" i="87"/>
  <c r="A4" i="90"/>
  <c r="A3" i="90"/>
  <c r="A4" i="92"/>
  <c r="A4" i="78"/>
  <c r="A4" i="110"/>
  <c r="A4" i="69"/>
  <c r="A3" i="69"/>
  <c r="A4" i="76"/>
  <c r="A4" i="40"/>
  <c r="N9" i="40"/>
  <c r="N8" i="40"/>
  <c r="F22" i="78"/>
  <c r="A3" i="128"/>
  <c r="A3" i="103"/>
  <c r="A3" i="131"/>
  <c r="A3" i="132"/>
  <c r="A3" i="133"/>
  <c r="F6" i="128"/>
  <c r="AA6" i="103"/>
  <c r="K6" i="131"/>
  <c r="W9" i="90"/>
  <c r="W9" i="87"/>
  <c r="L7" i="75"/>
  <c r="L8" i="81"/>
  <c r="M9" i="74"/>
  <c r="P9" i="66"/>
  <c r="L9" i="49"/>
  <c r="L9" i="72"/>
  <c r="M9" i="89"/>
  <c r="M9" i="76"/>
  <c r="P9" i="40"/>
  <c r="A9" i="69"/>
  <c r="A9" i="110"/>
  <c r="A9" i="78"/>
  <c r="A9" i="92"/>
  <c r="A9" i="90"/>
  <c r="A9" i="87"/>
  <c r="A9" i="75"/>
  <c r="A9" i="81"/>
  <c r="A9" i="74"/>
  <c r="A9" i="66"/>
  <c r="A9" i="49"/>
  <c r="A9" i="72"/>
  <c r="A9" i="89"/>
  <c r="A9" i="76"/>
  <c r="A9" i="40"/>
  <c r="A8" i="134"/>
  <c r="A6" i="133"/>
  <c r="A6" i="132"/>
  <c r="A6" i="131"/>
  <c r="A8" i="26"/>
  <c r="A9" i="24"/>
  <c r="A6" i="103"/>
  <c r="A6" i="128"/>
  <c r="A9" i="100"/>
  <c r="A5" i="110"/>
  <c r="A5" i="78"/>
  <c r="A5" i="92"/>
  <c r="A5" i="90"/>
  <c r="A5" i="87"/>
  <c r="A5" i="75"/>
  <c r="A5" i="81"/>
  <c r="A5" i="74"/>
  <c r="A5" i="66"/>
  <c r="A5" i="49"/>
  <c r="A5" i="72"/>
  <c r="A5" i="89"/>
  <c r="A5" i="76"/>
  <c r="A5" i="40"/>
  <c r="A5" i="69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A2" i="69"/>
  <c r="A1" i="69"/>
  <c r="A3" i="110"/>
  <c r="A2" i="110"/>
  <c r="A1" i="110"/>
  <c r="W22" i="78"/>
  <c r="G22" i="78"/>
  <c r="E22" i="78"/>
  <c r="D22" i="78"/>
  <c r="C22" i="78"/>
  <c r="B22" i="78"/>
  <c r="Q8" i="78"/>
  <c r="A3" i="78"/>
  <c r="A2" i="78"/>
  <c r="A1" i="78"/>
  <c r="Q8" i="92"/>
  <c r="A3" i="92"/>
  <c r="A2" i="92"/>
  <c r="A1" i="92"/>
  <c r="A2" i="90"/>
  <c r="A1" i="90"/>
  <c r="T8" i="87"/>
  <c r="O55" i="75"/>
  <c r="O53" i="75"/>
  <c r="O48" i="75"/>
  <c r="O52" i="75"/>
  <c r="O57" i="75"/>
  <c r="O58" i="75"/>
  <c r="O46" i="75"/>
  <c r="O47" i="75"/>
  <c r="L11" i="75"/>
  <c r="G11" i="75"/>
  <c r="F11" i="75"/>
  <c r="E11" i="75"/>
  <c r="D11" i="75"/>
  <c r="C11" i="75"/>
  <c r="B11" i="75"/>
  <c r="A3" i="75"/>
  <c r="A2" i="75"/>
  <c r="A1" i="75"/>
  <c r="G21" i="81"/>
  <c r="F21" i="81"/>
  <c r="E21" i="81"/>
  <c r="D21" i="81"/>
  <c r="C21" i="81"/>
  <c r="B21" i="81"/>
  <c r="A3" i="81"/>
  <c r="A2" i="81"/>
  <c r="A1" i="81"/>
  <c r="A2" i="74"/>
  <c r="A1" i="74"/>
  <c r="A3" i="66"/>
  <c r="A2" i="66"/>
  <c r="A1" i="66"/>
  <c r="G9" i="49"/>
  <c r="A3" i="49"/>
  <c r="A2" i="49"/>
  <c r="A1" i="49"/>
  <c r="L22" i="72"/>
  <c r="G22" i="72"/>
  <c r="F22" i="72"/>
  <c r="E22" i="72"/>
  <c r="D22" i="72"/>
  <c r="C22" i="72"/>
  <c r="B22" i="72"/>
  <c r="A3" i="72"/>
  <c r="A2" i="72"/>
  <c r="A1" i="72"/>
  <c r="G9" i="89"/>
  <c r="A3" i="89"/>
  <c r="A2" i="89"/>
  <c r="A1" i="89"/>
  <c r="M39" i="76"/>
  <c r="G39" i="76"/>
  <c r="F39" i="76"/>
  <c r="E39" i="76"/>
  <c r="D39" i="76"/>
  <c r="C39" i="76"/>
  <c r="B39" i="76"/>
  <c r="A3" i="76"/>
  <c r="A2" i="76"/>
  <c r="A1" i="76"/>
  <c r="F32" i="40"/>
  <c r="B32" i="40"/>
  <c r="C32" i="40"/>
  <c r="D32" i="40"/>
  <c r="E32" i="40"/>
  <c r="G32" i="40"/>
  <c r="P32" i="40"/>
  <c r="B11" i="134"/>
  <c r="C11" i="134"/>
  <c r="D11" i="134"/>
  <c r="N4" i="133"/>
  <c r="B9" i="133"/>
  <c r="C9" i="133"/>
  <c r="D9" i="133"/>
  <c r="B10" i="133"/>
  <c r="C10" i="133"/>
  <c r="D10" i="133"/>
  <c r="B11" i="133"/>
  <c r="C11" i="133"/>
  <c r="D11" i="133"/>
  <c r="B12" i="133"/>
  <c r="C12" i="133"/>
  <c r="B13" i="133"/>
  <c r="C13" i="133"/>
  <c r="D13" i="133"/>
  <c r="B14" i="133"/>
  <c r="C14" i="133"/>
  <c r="D14" i="133"/>
  <c r="B9" i="132"/>
  <c r="C9" i="132"/>
  <c r="D9" i="132"/>
  <c r="B10" i="132"/>
  <c r="C10" i="132"/>
  <c r="D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B19" i="132"/>
  <c r="C19" i="132"/>
  <c r="D19" i="132"/>
  <c r="B20" i="132"/>
  <c r="C20" i="132"/>
  <c r="D20" i="132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A3" i="87"/>
  <c r="A2" i="87"/>
  <c r="A1" i="87"/>
  <c r="A3" i="40"/>
  <c r="A2" i="40"/>
  <c r="A1" i="40"/>
  <c r="B9" i="103"/>
  <c r="C9" i="103"/>
  <c r="D9" i="103"/>
  <c r="A14" i="69" l="1"/>
  <c r="A16" i="90"/>
  <c r="A16" i="110"/>
  <c r="A24" i="87"/>
  <c r="A18" i="78"/>
  <c r="A13" i="78"/>
  <c r="A23" i="78"/>
  <c r="A14" i="78"/>
  <c r="A20" i="78"/>
  <c r="A15" i="78"/>
  <c r="A21" i="78"/>
  <c r="A19" i="78"/>
  <c r="A16" i="78"/>
  <c r="A17" i="78"/>
  <c r="A12" i="78"/>
  <c r="A12" i="92"/>
  <c r="A22" i="78"/>
</calcChain>
</file>

<file path=xl/sharedStrings.xml><?xml version="1.0" encoding="utf-8"?>
<sst xmlns="http://schemas.openxmlformats.org/spreadsheetml/2006/main" count="4137" uniqueCount="1475">
  <si>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</si>
  <si>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</si>
  <si>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</si>
  <si>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</si>
  <si>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</si>
  <si>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</si>
  <si>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</si>
  <si>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</si>
  <si>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Занятое место</t>
  </si>
  <si>
    <t>Заявл. разряд</t>
  </si>
  <si>
    <t>Забеги</t>
  </si>
  <si>
    <t>Финал</t>
  </si>
  <si>
    <t>Вып. разр.</t>
  </si>
  <si>
    <t>Очки</t>
  </si>
  <si>
    <t>Ф.И. О. тренера</t>
  </si>
  <si>
    <t>номер</t>
  </si>
  <si>
    <t>Полуфинал</t>
  </si>
  <si>
    <t>ИТОГОВЫЙ ПРОТОКОЛ</t>
  </si>
  <si>
    <t>Дата 
рождения</t>
  </si>
  <si>
    <t>Результат</t>
  </si>
  <si>
    <t>Лучший 
результат</t>
  </si>
  <si>
    <t xml:space="preserve">Приложение - технический протокол </t>
  </si>
  <si>
    <t>Высоты</t>
  </si>
  <si>
    <t>Лучший       рез-тат</t>
  </si>
  <si>
    <t>Занятое 
место</t>
  </si>
  <si>
    <t>Заявл. раз.</t>
  </si>
  <si>
    <t>Результаты</t>
  </si>
  <si>
    <t>Лучший
результат</t>
  </si>
  <si>
    <t>Вып.                         разр.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</si>
  <si>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</si>
  <si>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</si>
  <si>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</si>
  <si>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</si>
  <si>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</si>
  <si>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</si>
  <si>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</si>
  <si>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</si>
  <si>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</si>
  <si>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</si>
  <si>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</si>
  <si>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</si>
  <si>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</si>
  <si>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</si>
  <si>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</si>
  <si>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</si>
  <si>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</si>
  <si>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</si>
  <si>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</si>
  <si>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</si>
  <si>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</si>
  <si>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Фамилия и Имя                             участника</t>
  </si>
  <si>
    <t>Место</t>
  </si>
  <si>
    <t>Разряд</t>
  </si>
  <si>
    <t>забеги</t>
  </si>
  <si>
    <t>финал</t>
  </si>
  <si>
    <t>НОМЕР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</si>
  <si>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</si>
  <si>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</si>
  <si>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</si>
  <si>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</si>
  <si>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</si>
  <si>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</si>
  <si>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</si>
  <si>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</si>
  <si>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Дата рождения</t>
  </si>
  <si>
    <t>Ст.судья:</t>
  </si>
  <si>
    <t>Секретарь:</t>
  </si>
  <si>
    <t>Ст.хронометрист: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</si>
  <si>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</si>
  <si>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</si>
  <si>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</si>
  <si>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</si>
  <si>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</si>
  <si>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</si>
  <si>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</si>
  <si>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</si>
  <si>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БЕГ 800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</si>
  <si>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</si>
  <si>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</si>
  <si>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</si>
  <si>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</si>
  <si>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</si>
  <si>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</si>
  <si>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финальные забеги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</si>
  <si>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</si>
  <si>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</si>
  <si>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</si>
  <si>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</si>
  <si>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</si>
  <si>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</si>
  <si>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</si>
  <si>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</si>
  <si>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</si>
  <si>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</si>
  <si>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финальные соревнования</t>
  </si>
  <si>
    <t>БЕГ 5000 М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</si>
  <si>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</si>
  <si>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</si>
  <si>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</si>
  <si>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</si>
  <si>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</si>
  <si>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</si>
  <si>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</si>
  <si>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</si>
  <si>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</si>
  <si>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 xml:space="preserve">Организация                                                        Ведомство       </t>
  </si>
  <si>
    <t>Фамилия, имя участника</t>
  </si>
  <si>
    <t>БЕГ 3000 м с/п</t>
  </si>
  <si>
    <t>13:30</t>
  </si>
  <si>
    <t>14:00</t>
  </si>
  <si>
    <t>КМС</t>
  </si>
  <si>
    <t>Л</t>
  </si>
  <si>
    <t>Ветер</t>
  </si>
  <si>
    <t>мсмк</t>
  </si>
  <si>
    <t>мс</t>
  </si>
  <si>
    <t>кмс</t>
  </si>
  <si>
    <t>1ю</t>
  </si>
  <si>
    <t>2ю</t>
  </si>
  <si>
    <t>3ю</t>
  </si>
  <si>
    <t>ЭСТАФЕТНЫЙ БЕГ 4Х400 М</t>
  </si>
  <si>
    <t>0</t>
  </si>
  <si>
    <t xml:space="preserve">Прыжок с шестом   </t>
  </si>
  <si>
    <t xml:space="preserve">дисквал п.п. 162.7 </t>
  </si>
  <si>
    <t>фальстарт</t>
  </si>
  <si>
    <t>Попытка</t>
  </si>
  <si>
    <t>ЖЕНЩИНЫ</t>
  </si>
  <si>
    <t>106</t>
  </si>
  <si>
    <t>126</t>
  </si>
  <si>
    <t>139</t>
  </si>
  <si>
    <t>41</t>
  </si>
  <si>
    <t>44</t>
  </si>
  <si>
    <t>180</t>
  </si>
  <si>
    <t>170</t>
  </si>
  <si>
    <t>246</t>
  </si>
  <si>
    <t>247</t>
  </si>
  <si>
    <t>239</t>
  </si>
  <si>
    <t>241</t>
  </si>
  <si>
    <t>237</t>
  </si>
  <si>
    <t>233</t>
  </si>
  <si>
    <t>222</t>
  </si>
  <si>
    <t>232</t>
  </si>
  <si>
    <t>350</t>
  </si>
  <si>
    <t>334</t>
  </si>
  <si>
    <t>336</t>
  </si>
  <si>
    <t>378</t>
  </si>
  <si>
    <t>379</t>
  </si>
  <si>
    <t>385</t>
  </si>
  <si>
    <t>465</t>
  </si>
  <si>
    <t>400</t>
  </si>
  <si>
    <t>11:00</t>
  </si>
  <si>
    <t>БЕГ 100 М с/б</t>
  </si>
  <si>
    <t>212</t>
  </si>
  <si>
    <t>Х</t>
  </si>
  <si>
    <t>20+15+3</t>
  </si>
  <si>
    <t>17+15+3</t>
  </si>
  <si>
    <t>15+5+3</t>
  </si>
  <si>
    <t>14+5+3</t>
  </si>
  <si>
    <t>13+5+3</t>
  </si>
  <si>
    <t>12+5+3</t>
  </si>
  <si>
    <t>340</t>
  </si>
  <si>
    <t>360</t>
  </si>
  <si>
    <t>430</t>
  </si>
  <si>
    <t>440</t>
  </si>
  <si>
    <t>-</t>
  </si>
  <si>
    <t>ХХ0</t>
  </si>
  <si>
    <t>ХХХ</t>
  </si>
  <si>
    <t>Х0</t>
  </si>
  <si>
    <t>20+5</t>
  </si>
  <si>
    <t>17+5</t>
  </si>
  <si>
    <t>15+5</t>
  </si>
  <si>
    <t>14+5</t>
  </si>
  <si>
    <t>t° +20 вл. 78%</t>
  </si>
  <si>
    <t>20+15</t>
  </si>
  <si>
    <t>17+15</t>
  </si>
  <si>
    <t>13+5</t>
  </si>
  <si>
    <t>12+5</t>
  </si>
  <si>
    <t>11+5</t>
  </si>
  <si>
    <t>Главный судья соревнований</t>
  </si>
  <si>
    <t>Главный секретарь соревнований</t>
  </si>
  <si>
    <t>17+5+3</t>
  </si>
  <si>
    <t>14+3</t>
  </si>
  <si>
    <t>12+3</t>
  </si>
  <si>
    <t>В.А. Слепченко, СВК г.Ростов-на-Дону</t>
  </si>
  <si>
    <t>В/К</t>
  </si>
  <si>
    <t>188</t>
  </si>
  <si>
    <t>26</t>
  </si>
  <si>
    <t>28</t>
  </si>
  <si>
    <t>27</t>
  </si>
  <si>
    <t>24</t>
  </si>
  <si>
    <t>17</t>
  </si>
  <si>
    <t>62</t>
  </si>
  <si>
    <t>64</t>
  </si>
  <si>
    <t>68</t>
  </si>
  <si>
    <t>67</t>
  </si>
  <si>
    <t>90</t>
  </si>
  <si>
    <t>89</t>
  </si>
  <si>
    <t>83</t>
  </si>
  <si>
    <t>82</t>
  </si>
  <si>
    <t>79</t>
  </si>
  <si>
    <t>257</t>
  </si>
  <si>
    <t>256</t>
  </si>
  <si>
    <t>219</t>
  </si>
  <si>
    <t>218</t>
  </si>
  <si>
    <t>217</t>
  </si>
  <si>
    <t>220</t>
  </si>
  <si>
    <t>184</t>
  </si>
  <si>
    <t>175</t>
  </si>
  <si>
    <t>191</t>
  </si>
  <si>
    <t>147</t>
  </si>
  <si>
    <t>148</t>
  </si>
  <si>
    <t>142</t>
  </si>
  <si>
    <t>123</t>
  </si>
  <si>
    <t>302</t>
  </si>
  <si>
    <t>303</t>
  </si>
  <si>
    <t>304</t>
  </si>
  <si>
    <t>305</t>
  </si>
  <si>
    <t>306</t>
  </si>
  <si>
    <t>307</t>
  </si>
  <si>
    <t>320</t>
  </si>
  <si>
    <t>321</t>
  </si>
  <si>
    <t>332</t>
  </si>
  <si>
    <t>330</t>
  </si>
  <si>
    <t>339</t>
  </si>
  <si>
    <t>344</t>
  </si>
  <si>
    <t>354</t>
  </si>
  <si>
    <t>353</t>
  </si>
  <si>
    <t>358</t>
  </si>
  <si>
    <t>359</t>
  </si>
  <si>
    <t>357</t>
  </si>
  <si>
    <t>377</t>
  </si>
  <si>
    <t>475</t>
  </si>
  <si>
    <t>12:30</t>
  </si>
  <si>
    <t>13:00</t>
  </si>
  <si>
    <t>15</t>
  </si>
  <si>
    <t>л</t>
  </si>
  <si>
    <t>16:20</t>
  </si>
  <si>
    <t>215</t>
  </si>
  <si>
    <t>х</t>
  </si>
  <si>
    <t>450</t>
  </si>
  <si>
    <t>455</t>
  </si>
  <si>
    <t>460</t>
  </si>
  <si>
    <t>19:20</t>
  </si>
  <si>
    <t>Прыжок в высоту</t>
  </si>
  <si>
    <t>Е.Ю. Клочкова, СВК г. Волгоград</t>
  </si>
  <si>
    <t>13+3</t>
  </si>
  <si>
    <t>108</t>
  </si>
  <si>
    <t>107</t>
  </si>
  <si>
    <t>104</t>
  </si>
  <si>
    <t>105</t>
  </si>
  <si>
    <t>103</t>
  </si>
  <si>
    <t>98</t>
  </si>
  <si>
    <t>101</t>
  </si>
  <si>
    <t>93</t>
  </si>
  <si>
    <t>57</t>
  </si>
  <si>
    <t>52</t>
  </si>
  <si>
    <t>53</t>
  </si>
  <si>
    <t>169</t>
  </si>
  <si>
    <t>156</t>
  </si>
  <si>
    <t>167</t>
  </si>
  <si>
    <t>168</t>
  </si>
  <si>
    <t>155</t>
  </si>
  <si>
    <t>138</t>
  </si>
  <si>
    <t>154</t>
  </si>
  <si>
    <t>54</t>
  </si>
  <si>
    <t>81</t>
  </si>
  <si>
    <t>80</t>
  </si>
  <si>
    <t>19</t>
  </si>
  <si>
    <t>20</t>
  </si>
  <si>
    <t>133</t>
  </si>
  <si>
    <t>134</t>
  </si>
  <si>
    <t>135</t>
  </si>
  <si>
    <t>29</t>
  </si>
  <si>
    <t>59</t>
  </si>
  <si>
    <t>63</t>
  </si>
  <si>
    <t>58</t>
  </si>
  <si>
    <t>60</t>
  </si>
  <si>
    <t>65</t>
  </si>
  <si>
    <t>66</t>
  </si>
  <si>
    <t>61</t>
  </si>
  <si>
    <t>42</t>
  </si>
  <si>
    <t>39</t>
  </si>
  <si>
    <t>43</t>
  </si>
  <si>
    <t>25</t>
  </si>
  <si>
    <t>137</t>
  </si>
  <si>
    <t>119</t>
  </si>
  <si>
    <t>117</t>
  </si>
  <si>
    <t>234</t>
  </si>
  <si>
    <t>211</t>
  </si>
  <si>
    <t>210</t>
  </si>
  <si>
    <t>209</t>
  </si>
  <si>
    <t>208</t>
  </si>
  <si>
    <t>207</t>
  </si>
  <si>
    <t>213</t>
  </si>
  <si>
    <t>214</t>
  </si>
  <si>
    <t>223</t>
  </si>
  <si>
    <t>224</t>
  </si>
  <si>
    <t>225</t>
  </si>
  <si>
    <t>226</t>
  </si>
  <si>
    <t>227</t>
  </si>
  <si>
    <t>231</t>
  </si>
  <si>
    <t>230</t>
  </si>
  <si>
    <t>236</t>
  </si>
  <si>
    <t>235</t>
  </si>
  <si>
    <t>238</t>
  </si>
  <si>
    <t>264</t>
  </si>
  <si>
    <t>263</t>
  </si>
  <si>
    <t>262</t>
  </si>
  <si>
    <t>254</t>
  </si>
  <si>
    <t>295</t>
  </si>
  <si>
    <t>328</t>
  </si>
  <si>
    <t>331</t>
  </si>
  <si>
    <t>282</t>
  </si>
  <si>
    <t>268</t>
  </si>
  <si>
    <t>266</t>
  </si>
  <si>
    <t>286</t>
  </si>
  <si>
    <t>287</t>
  </si>
  <si>
    <t>267</t>
  </si>
  <si>
    <t>269</t>
  </si>
  <si>
    <t>281</t>
  </si>
  <si>
    <t>288</t>
  </si>
  <si>
    <t>284</t>
  </si>
  <si>
    <t>290</t>
  </si>
  <si>
    <t>292</t>
  </si>
  <si>
    <t>283</t>
  </si>
  <si>
    <t>289</t>
  </si>
  <si>
    <t>285</t>
  </si>
  <si>
    <t>326</t>
  </si>
  <si>
    <t>392</t>
  </si>
  <si>
    <t>341</t>
  </si>
  <si>
    <t>342</t>
  </si>
  <si>
    <t>335</t>
  </si>
  <si>
    <t>436</t>
  </si>
  <si>
    <t>434</t>
  </si>
  <si>
    <t>431</t>
  </si>
  <si>
    <t>428</t>
  </si>
  <si>
    <t>427</t>
  </si>
  <si>
    <t>424</t>
  </si>
  <si>
    <t>387</t>
  </si>
  <si>
    <t>386</t>
  </si>
  <si>
    <t>384</t>
  </si>
  <si>
    <t>422</t>
  </si>
  <si>
    <t>423</t>
  </si>
  <si>
    <t>383</t>
  </si>
  <si>
    <t>228</t>
  </si>
  <si>
    <t>229</t>
  </si>
  <si>
    <t>382</t>
  </si>
  <si>
    <t>381</t>
  </si>
  <si>
    <t>420</t>
  </si>
  <si>
    <t>421</t>
  </si>
  <si>
    <t>380</t>
  </si>
  <si>
    <t>419</t>
  </si>
  <si>
    <t>478</t>
  </si>
  <si>
    <t>481</t>
  </si>
  <si>
    <t>480</t>
  </si>
  <si>
    <t>479</t>
  </si>
  <si>
    <t>476</t>
  </si>
  <si>
    <t>474</t>
  </si>
  <si>
    <t>461</t>
  </si>
  <si>
    <t>441</t>
  </si>
  <si>
    <t>399</t>
  </si>
  <si>
    <t>452</t>
  </si>
  <si>
    <t>451</t>
  </si>
  <si>
    <t>446</t>
  </si>
  <si>
    <t>445</t>
  </si>
  <si>
    <t>442</t>
  </si>
  <si>
    <t>454</t>
  </si>
  <si>
    <t>468</t>
  </si>
  <si>
    <t>467</t>
  </si>
  <si>
    <t>116</t>
  </si>
  <si>
    <t>115</t>
  </si>
  <si>
    <t>501</t>
  </si>
  <si>
    <t>500</t>
  </si>
  <si>
    <t>499</t>
  </si>
  <si>
    <t>469</t>
  </si>
  <si>
    <t>401</t>
  </si>
  <si>
    <t>463</t>
  </si>
  <si>
    <t>462</t>
  </si>
  <si>
    <t>402</t>
  </si>
  <si>
    <t>484</t>
  </si>
  <si>
    <t>483</t>
  </si>
  <si>
    <t>114</t>
  </si>
  <si>
    <t>485</t>
  </si>
  <si>
    <t>486</t>
  </si>
  <si>
    <t>487</t>
  </si>
  <si>
    <t>516</t>
  </si>
  <si>
    <t>518</t>
  </si>
  <si>
    <t>524</t>
  </si>
  <si>
    <t>252</t>
  </si>
  <si>
    <t>505</t>
  </si>
  <si>
    <t>504</t>
  </si>
  <si>
    <t>46</t>
  </si>
  <si>
    <t>512</t>
  </si>
  <si>
    <t xml:space="preserve">Порядок подьема высот: 350,380,400,420,430,440,450,455, далее по 5 </t>
  </si>
  <si>
    <t>136</t>
  </si>
  <si>
    <t>102</t>
  </si>
  <si>
    <t>11+5+3</t>
  </si>
  <si>
    <t>10+5+3</t>
  </si>
  <si>
    <t>9+5+3</t>
  </si>
  <si>
    <t>8+5+3</t>
  </si>
  <si>
    <t>7+3</t>
  </si>
  <si>
    <t>П.П. 142.4</t>
  </si>
  <si>
    <t>471</t>
  </si>
  <si>
    <t>-1.3</t>
  </si>
  <si>
    <t>-1.6</t>
  </si>
  <si>
    <t>2.1</t>
  </si>
  <si>
    <t>П.П.142.4</t>
  </si>
  <si>
    <t>10+5</t>
  </si>
  <si>
    <t>СНЯТА ВРАЧОМ</t>
  </si>
  <si>
    <t>9+5</t>
  </si>
  <si>
    <t>15:15</t>
  </si>
  <si>
    <t>8+5</t>
  </si>
  <si>
    <t>20+5+3</t>
  </si>
  <si>
    <t>11+3</t>
  </si>
  <si>
    <t>10+3</t>
  </si>
  <si>
    <t>9+3</t>
  </si>
  <si>
    <t>15+3</t>
  </si>
  <si>
    <t>ОСВОБОЖДЕН ВРАЧОМ</t>
  </si>
  <si>
    <t>195</t>
  </si>
  <si>
    <t>ппп</t>
  </si>
  <si>
    <t>№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</si>
  <si>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</si>
  <si>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</si>
  <si>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</si>
  <si>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</si>
  <si>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</si>
  <si>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</si>
  <si>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г. Ачинск С/К "Олимп"</t>
  </si>
  <si>
    <t>=ВПР($Q11;УЧАСТНИКИ!$A$5:$K$1118;3;ЛОЖЬ)</t>
  </si>
  <si>
    <t>г. Красноярск</t>
  </si>
  <si>
    <t>[Дата]</t>
  </si>
  <si>
    <t>[Гендер]</t>
  </si>
  <si>
    <t>[Город]</t>
  </si>
  <si>
    <t>[Температура]</t>
  </si>
  <si>
    <t>ПРИЧИНЫ ДИСКВАЛИФИКАЦИИ</t>
  </si>
  <si>
    <t>[Введите номер участника]</t>
  </si>
  <si>
    <t>БЕГ  100 м</t>
  </si>
  <si>
    <t>БЕГ 200 м</t>
  </si>
  <si>
    <t>БЕГ 400 м</t>
  </si>
  <si>
    <t>БЕГ 800 м</t>
  </si>
  <si>
    <t>БЕГ 1500 м</t>
  </si>
  <si>
    <t>БЕГ 3000 м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</si>
  <si>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</si>
  <si>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</si>
  <si>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</si>
  <si>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</si>
  <si>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</si>
  <si>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</si>
  <si>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</si>
  <si>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</si>
  <si>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</si>
  <si>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</si>
  <si>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</si>
  <si>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</si>
  <si>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</si>
  <si>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</si>
  <si>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</si>
  <si>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</si>
  <si>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</si>
  <si>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</si>
  <si>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</si>
  <si>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</si>
  <si>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</si>
  <si>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</si>
  <si>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</si>
  <si>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</si>
  <si>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</si>
  <si>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</si>
  <si>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</si>
  <si>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</si>
  <si>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</si>
  <si>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</si>
  <si>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</si>
  <si>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</si>
  <si>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</si>
  <si>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</si>
  <si>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</si>
  <si>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</si>
  <si>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</si>
  <si>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</si>
  <si>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</si>
  <si>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</si>
  <si>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</si>
  <si>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</si>
  <si>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</si>
  <si>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</si>
  <si>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</si>
  <si>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</si>
  <si>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</si>
  <si>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</si>
  <si>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</si>
  <si>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</si>
  <si>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</si>
  <si>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</si>
  <si>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</si>
  <si>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</si>
  <si>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</si>
  <si>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</si>
  <si>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</si>
  <si>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</si>
  <si>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</si>
  <si>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</si>
  <si>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</si>
  <si>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</si>
  <si>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</si>
  <si>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</si>
  <si>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</si>
  <si>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1:55,0</t>
  </si>
  <si>
    <t>2:21,0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</si>
  <si>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</si>
  <si>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</si>
  <si>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</si>
  <si>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</si>
  <si>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</si>
  <si>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</si>
  <si>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</si>
  <si>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</si>
  <si>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</si>
  <si>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</si>
  <si>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</si>
  <si>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</si>
  <si>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</si>
  <si>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</si>
  <si>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</si>
  <si>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</si>
  <si>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</si>
  <si>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</si>
  <si>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</si>
  <si>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</si>
  <si>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</si>
  <si>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</si>
  <si>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</si>
  <si>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</si>
  <si>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</si>
  <si>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</si>
  <si>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</si>
  <si>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</si>
  <si>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</si>
  <si>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3:46,0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</si>
  <si>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</si>
  <si>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</si>
  <si>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</si>
  <si>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</si>
  <si>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</si>
  <si>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</si>
  <si>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</si>
  <si>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</si>
  <si>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</si>
  <si>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</si>
  <si>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</si>
  <si>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</si>
  <si>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4:47,0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</si>
  <si>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</si>
  <si>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</si>
  <si>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</si>
  <si>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</si>
  <si>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</si>
  <si>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</si>
  <si>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</si>
  <si>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</si>
  <si>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</si>
  <si>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</si>
  <si>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</si>
  <si>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</si>
  <si>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</si>
  <si>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</si>
  <si>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</si>
  <si>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</si>
  <si>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</si>
  <si>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</si>
  <si>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</si>
  <si>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</si>
  <si>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</si>
  <si>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</si>
  <si>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8:30,0</t>
  </si>
  <si>
    <t>11:00,0</t>
  </si>
  <si>
    <t>12:00,0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</si>
  <si>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</si>
  <si>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</si>
  <si>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</si>
  <si>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</si>
  <si>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</si>
  <si>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</si>
  <si>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</si>
  <si>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</si>
  <si>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</si>
  <si>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</si>
  <si>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8:08,0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</si>
  <si>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</si>
  <si>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</si>
  <si>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</si>
  <si>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</si>
  <si>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</si>
  <si>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</si>
  <si>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</si>
  <si>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</si>
  <si>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</si>
  <si>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</si>
  <si>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14:00,0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</si>
  <si>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</si>
  <si>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</si>
  <si>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</si>
  <si>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</si>
  <si>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</si>
  <si>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</si>
  <si>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</si>
  <si>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</si>
  <si>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</si>
  <si>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</si>
  <si>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</si>
  <si>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</si>
  <si>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</si>
  <si>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</si>
  <si>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</si>
  <si>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</si>
  <si>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</si>
  <si>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</si>
  <si>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</si>
  <si>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</si>
  <si>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</si>
  <si>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</si>
  <si>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</si>
  <si>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</si>
  <si>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</si>
  <si>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</si>
  <si>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</si>
  <si>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</si>
  <si>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</si>
  <si>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</si>
  <si>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</si>
  <si>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</si>
  <si>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</si>
  <si>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</si>
  <si>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</si>
  <si>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</si>
  <si>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</si>
  <si>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</si>
  <si>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</si>
  <si>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</si>
  <si>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</si>
  <si>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</si>
  <si>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</si>
  <si>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</si>
  <si>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</si>
  <si>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</si>
  <si>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</si>
  <si>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</si>
  <si>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</si>
  <si>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</si>
  <si>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</si>
  <si>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</si>
  <si>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</si>
  <si>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</si>
  <si>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</si>
  <si>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</si>
  <si>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</si>
  <si>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</si>
  <si>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</si>
  <si>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</si>
  <si>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</si>
  <si>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</si>
  <si>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</si>
  <si>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</si>
  <si>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</si>
  <si>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</si>
  <si>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</si>
  <si>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</si>
  <si>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</si>
  <si>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</si>
  <si>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</si>
  <si>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</si>
  <si>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</si>
  <si>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</si>
  <si>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</si>
  <si>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</si>
  <si>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</si>
  <si>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</si>
  <si>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</si>
  <si>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</si>
  <si>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</si>
  <si>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</si>
  <si>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</si>
  <si>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</si>
  <si>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</si>
  <si>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</si>
  <si>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</si>
  <si>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</si>
  <si>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</si>
  <si>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</si>
  <si>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</si>
  <si>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</si>
  <si>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</si>
  <si>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</si>
  <si>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</si>
  <si>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</si>
  <si>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</si>
  <si>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</si>
  <si>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</si>
  <si>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</si>
  <si>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</si>
  <si>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</si>
  <si>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</si>
  <si>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</si>
  <si>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</si>
  <si>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</si>
  <si>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</si>
  <si>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</si>
  <si>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</si>
  <si>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</si>
  <si>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</si>
  <si>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</si>
  <si>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</si>
  <si>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</si>
  <si>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</si>
  <si>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</si>
  <si>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</si>
  <si>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</si>
  <si>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</si>
  <si>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</si>
  <si>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</si>
  <si>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</si>
  <si>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</si>
  <si>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</si>
  <si>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</si>
  <si>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</si>
  <si>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</si>
  <si>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</si>
  <si>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</si>
  <si>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</si>
  <si>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</si>
  <si>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</si>
  <si>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</si>
  <si>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</si>
  <si>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</si>
  <si>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</si>
  <si>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</si>
  <si>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</si>
  <si>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</si>
  <si>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</si>
  <si>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</si>
  <si>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</si>
  <si>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</si>
  <si>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</si>
  <si>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</si>
  <si>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</si>
  <si>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</si>
  <si>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</si>
  <si>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</si>
  <si>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</si>
  <si>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</si>
  <si>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</si>
  <si>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</si>
  <si>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</si>
  <si>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</si>
  <si>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</si>
  <si>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</si>
  <si>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</si>
  <si>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</si>
  <si>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</si>
  <si>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</si>
  <si>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</si>
  <si>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</si>
  <si>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</si>
  <si>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</si>
  <si>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</si>
  <si>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</si>
  <si>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</si>
  <si>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</si>
  <si>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</si>
  <si>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</si>
  <si>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</si>
  <si>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</si>
  <si>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</si>
  <si>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</si>
  <si>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</si>
  <si>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</si>
  <si>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</si>
  <si>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</si>
  <si>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</si>
  <si>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</si>
  <si>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</si>
  <si>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</si>
  <si>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</si>
  <si>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</si>
  <si>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</si>
  <si>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</si>
  <si>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</si>
  <si>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</si>
  <si>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</si>
  <si>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</si>
  <si>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</si>
  <si>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</si>
  <si>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</si>
  <si>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</si>
  <si>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</si>
  <si>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</si>
  <si>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</si>
  <si>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</si>
  <si>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</si>
  <si>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</si>
  <si>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</si>
  <si>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</si>
  <si>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</si>
  <si>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</si>
  <si>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</si>
  <si>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</si>
  <si>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</si>
  <si>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</si>
  <si>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</si>
  <si>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</si>
  <si>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</si>
  <si>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</si>
  <si>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</si>
  <si>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</si>
  <si>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</si>
  <si>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</si>
  <si>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</si>
  <si>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</si>
  <si>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</si>
  <si>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</si>
  <si>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</si>
  <si>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</si>
  <si>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</si>
  <si>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</si>
  <si>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</si>
  <si>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</si>
  <si>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</si>
  <si>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</si>
  <si>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</si>
  <si>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</si>
  <si>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</si>
  <si>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</si>
  <si>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</si>
  <si>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</si>
  <si>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</si>
  <si>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</si>
  <si>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</si>
  <si>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</si>
  <si>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</si>
  <si>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</si>
  <si>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</si>
  <si>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</si>
  <si>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</si>
  <si>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</si>
  <si>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</si>
  <si>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</si>
  <si>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</si>
  <si>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</si>
  <si>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</si>
  <si>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</si>
  <si>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</si>
  <si>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</si>
  <si>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</si>
  <si>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</si>
  <si>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</si>
  <si>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</si>
  <si>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</si>
  <si>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</si>
  <si>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</si>
  <si>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</si>
  <si>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</si>
  <si>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</si>
  <si>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</si>
  <si>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</si>
  <si>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</si>
  <si>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</si>
  <si>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</si>
  <si>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</si>
  <si>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</si>
  <si>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</si>
  <si>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</si>
  <si>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</si>
  <si>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</si>
  <si>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</si>
  <si>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</si>
  <si>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</si>
  <si>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</si>
  <si>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</si>
  <si>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</si>
  <si>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</si>
  <si>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</si>
  <si>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</si>
  <si>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</si>
  <si>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</si>
  <si>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</si>
  <si>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</si>
  <si>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</si>
  <si>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</si>
  <si>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</si>
  <si>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</si>
  <si>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</si>
  <si>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</si>
  <si>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</si>
  <si>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</si>
  <si>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</si>
  <si>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</si>
  <si>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</si>
  <si>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</si>
  <si>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</si>
  <si>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</si>
  <si>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</si>
  <si>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</si>
  <si>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</si>
  <si>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</si>
  <si>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</si>
  <si>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</si>
  <si>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</si>
  <si>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</si>
  <si>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</si>
  <si>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</si>
  <si>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</si>
  <si>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</si>
  <si>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</si>
  <si>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</si>
  <si>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</si>
  <si>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</si>
  <si>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</si>
  <si>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</si>
  <si>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</si>
  <si>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</si>
  <si>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</si>
  <si>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</si>
  <si>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</si>
  <si>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</si>
  <si>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</si>
  <si>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</si>
  <si>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</si>
  <si>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</si>
  <si>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</si>
  <si>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</si>
  <si>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</si>
  <si>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</si>
  <si>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</si>
  <si>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</si>
  <si>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</si>
  <si>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</si>
  <si>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</si>
  <si>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</si>
  <si>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</si>
  <si>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</si>
  <si>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</si>
  <si>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</si>
  <si>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</si>
  <si>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</si>
  <si>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</si>
  <si>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</si>
  <si>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</si>
  <si>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</si>
  <si>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</si>
  <si>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</si>
  <si>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</si>
  <si>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</si>
  <si>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</si>
  <si>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</si>
  <si>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</si>
  <si>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</si>
  <si>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</si>
  <si>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</si>
  <si>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</si>
  <si>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</si>
  <si>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</si>
  <si>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</si>
  <si>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</si>
  <si>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</si>
  <si>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</si>
  <si>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</si>
  <si>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</si>
  <si>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</si>
  <si>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</si>
  <si>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</si>
  <si>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</si>
  <si>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</si>
  <si>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</si>
  <si>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</si>
  <si>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</si>
  <si>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</si>
  <si>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</si>
  <si>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</si>
  <si>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</si>
  <si>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</si>
  <si>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</si>
  <si>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</si>
  <si>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</si>
  <si>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</si>
  <si>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</si>
  <si>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</si>
  <si>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</si>
  <si>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</si>
  <si>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</si>
  <si>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</si>
  <si>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</si>
  <si>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</si>
  <si>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</si>
  <si>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</si>
  <si>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</si>
  <si>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</si>
  <si>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</si>
  <si>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</si>
  <si>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</si>
  <si>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</si>
  <si>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</si>
  <si>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</si>
  <si>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</si>
  <si>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</si>
  <si>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</si>
  <si>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</si>
  <si>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</si>
  <si>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</si>
  <si>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</si>
  <si>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</si>
  <si>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</si>
  <si>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</si>
  <si>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</si>
  <si>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</si>
  <si>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</si>
  <si>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</si>
  <si>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</si>
  <si>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</si>
  <si>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</si>
  <si>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</si>
  <si>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</si>
  <si>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</si>
  <si>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</si>
  <si>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</si>
  <si>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</si>
  <si>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</si>
  <si>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</si>
  <si>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</si>
  <si>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</si>
  <si>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</si>
  <si>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</si>
  <si>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</si>
  <si>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</si>
  <si>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</si>
  <si>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</si>
  <si>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</si>
  <si>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</si>
  <si>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</si>
  <si>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</si>
  <si>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</si>
  <si>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</si>
  <si>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</si>
  <si>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</si>
  <si>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</si>
  <si>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</si>
  <si>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</si>
  <si>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</si>
  <si>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</si>
  <si>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</si>
  <si>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</si>
  <si>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</si>
  <si>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</si>
  <si>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</si>
  <si>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</si>
  <si>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</si>
  <si>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</si>
  <si>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</si>
  <si>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</si>
  <si>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</si>
  <si>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</si>
  <si>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</si>
  <si>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</si>
  <si>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</si>
  <si>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</si>
  <si>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</si>
  <si>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</si>
  <si>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</si>
  <si>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</si>
  <si>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</si>
  <si>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</si>
  <si>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</si>
  <si>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</si>
  <si>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</si>
  <si>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</si>
  <si>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</si>
  <si>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</si>
  <si>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</si>
  <si>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</si>
  <si>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</si>
  <si>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</si>
  <si>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</si>
  <si>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</si>
  <si>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</si>
  <si>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</si>
  <si>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</si>
  <si>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</si>
  <si>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</si>
  <si>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</si>
  <si>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</si>
  <si>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</si>
  <si>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</si>
  <si>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</si>
  <si>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</si>
  <si>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</si>
  <si>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</si>
  <si>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</si>
  <si>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</si>
  <si>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</si>
  <si>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</si>
  <si>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</si>
  <si>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</si>
  <si>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</si>
  <si>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</si>
  <si>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</si>
  <si>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</si>
  <si>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</si>
  <si>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</si>
  <si>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</si>
  <si>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</si>
  <si>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</si>
  <si>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</si>
  <si>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</si>
  <si>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</si>
  <si>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</si>
  <si>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</si>
  <si>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</si>
  <si>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</si>
  <si>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</si>
  <si>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</si>
  <si>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</si>
  <si>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</si>
  <si>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</si>
  <si>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</si>
  <si>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</si>
  <si>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</si>
  <si>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</si>
  <si>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</si>
  <si>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</si>
  <si>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</si>
  <si>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</si>
  <si>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</si>
  <si>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</si>
  <si>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</si>
  <si>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</si>
  <si>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</si>
  <si>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</si>
  <si>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</si>
  <si>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</si>
  <si>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</si>
  <si>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</si>
  <si>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</si>
  <si>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</si>
  <si>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</si>
  <si>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</si>
  <si>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</si>
  <si>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</si>
  <si>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</si>
  <si>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</si>
  <si>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</si>
  <si>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</si>
  <si>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</si>
  <si>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</si>
  <si>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</si>
  <si>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</si>
  <si>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</si>
  <si>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</si>
  <si>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</si>
  <si>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</si>
  <si>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</si>
  <si>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</si>
  <si>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</si>
  <si>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</si>
  <si>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</si>
  <si>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</si>
  <si>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</si>
  <si>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</si>
  <si>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</si>
  <si>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</si>
  <si>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</si>
  <si>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</si>
  <si>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</si>
  <si>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</si>
  <si>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</si>
  <si>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</si>
  <si>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</si>
  <si>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</si>
  <si>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</si>
  <si>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</si>
  <si>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</si>
  <si>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</si>
  <si>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</si>
  <si>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</si>
  <si>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</si>
  <si>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</si>
  <si>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</si>
  <si>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</si>
  <si>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</si>
  <si>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</si>
  <si>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</si>
  <si>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</si>
  <si>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</si>
  <si>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</si>
  <si>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</si>
  <si>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</si>
  <si>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</si>
  <si>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</si>
  <si>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</si>
  <si>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</si>
  <si>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</si>
  <si>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</si>
  <si>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</si>
  <si>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БЕГ 5000 м</t>
  </si>
  <si>
    <t>БЕГ 60 м С БАРЬЕРАМИ (высота 0,84 м)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</si>
  <si>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</si>
  <si>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</si>
  <si>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</si>
  <si>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</si>
  <si>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</si>
  <si>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</si>
  <si>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</si>
  <si>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</si>
  <si>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</si>
  <si>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</si>
  <si>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</si>
  <si>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</si>
  <si>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</si>
  <si>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</si>
  <si>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</si>
  <si>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</si>
  <si>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</si>
  <si>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</si>
  <si>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1.53,50</t>
  </si>
  <si>
    <t>1.59,0</t>
  </si>
  <si>
    <t>2.10,0</t>
  </si>
  <si>
    <t>2.20,0</t>
  </si>
  <si>
    <t>2.30,0</t>
  </si>
  <si>
    <t>2.40,0</t>
  </si>
  <si>
    <t>2.50,0</t>
  </si>
  <si>
    <t>1.50,0</t>
  </si>
  <si>
    <t>1.55,0</t>
  </si>
  <si>
    <t>2.01,0</t>
  </si>
  <si>
    <t>2.11,0</t>
  </si>
  <si>
    <t>2.21,0</t>
  </si>
  <si>
    <t>2.31,0</t>
  </si>
  <si>
    <t>2.41,0</t>
  </si>
  <si>
    <t>2.51,0</t>
  </si>
  <si>
    <t>3.38,0</t>
  </si>
  <si>
    <t>3.46,0</t>
  </si>
  <si>
    <t>3.54,5</t>
  </si>
  <si>
    <t>4.07,5</t>
  </si>
  <si>
    <t>4.25,0</t>
  </si>
  <si>
    <t>5.10,0</t>
  </si>
  <si>
    <t>5.30,0</t>
  </si>
  <si>
    <t>6.10,0</t>
  </si>
  <si>
    <t>3.48,0</t>
  </si>
  <si>
    <t>3.56,5</t>
  </si>
  <si>
    <t>4.09,5</t>
  </si>
  <si>
    <t>4.27,0</t>
  </si>
  <si>
    <t>4.47,0</t>
  </si>
  <si>
    <t>5.12,0</t>
  </si>
  <si>
    <t>5.32,0</t>
  </si>
  <si>
    <t>6.12,0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</si>
  <si>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</si>
  <si>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</si>
  <si>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</si>
  <si>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</si>
  <si>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</si>
  <si>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</si>
  <si>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</si>
  <si>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</si>
  <si>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</si>
  <si>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7.55,0</t>
  </si>
  <si>
    <t>8.08,0</t>
  </si>
  <si>
    <t>8.33,0</t>
  </si>
  <si>
    <t>9.03,0</t>
  </si>
  <si>
    <t>9.43,0</t>
  </si>
  <si>
    <t>10.23,0</t>
  </si>
  <si>
    <t>11.03,0</t>
  </si>
  <si>
    <t>12.03,0</t>
  </si>
  <si>
    <t>13.23,0</t>
  </si>
  <si>
    <t>13.27,0</t>
  </si>
  <si>
    <t>14.00,0</t>
  </si>
  <si>
    <t>14.40,0</t>
  </si>
  <si>
    <t>15.30,0</t>
  </si>
  <si>
    <t>16.35,0</t>
  </si>
  <si>
    <t>17.45,0</t>
  </si>
  <si>
    <t>19.00,0</t>
  </si>
  <si>
    <t>20.30,0</t>
  </si>
  <si>
    <t>БЕГ 400 м С БАРЬЕРАМИ (высота 0,84 м)</t>
  </si>
  <si>
    <t>БЕГ 400 м С БАРЬЕРАМИ (высота 0,91 м)</t>
  </si>
  <si>
    <t>5 ноября 2016 года</t>
  </si>
  <si>
    <t>Главный секретарь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</si>
  <si>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</si>
  <si>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</si>
  <si>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г. Сосновоборск</t>
  </si>
  <si>
    <t>БЕГ  200 м</t>
  </si>
  <si>
    <t>очки</t>
  </si>
  <si>
    <t>Открытого первенства Красноярского края по легкой атлетике среди юношей и девушек 2002-2003 г.р</t>
  </si>
  <si>
    <t>А.Е. Куницын</t>
  </si>
  <si>
    <t>Министерство образования и науки Красноярского края</t>
  </si>
  <si>
    <t>21</t>
  </si>
  <si>
    <t>23</t>
  </si>
  <si>
    <t>30</t>
  </si>
  <si>
    <t>32</t>
  </si>
  <si>
    <t>34</t>
  </si>
  <si>
    <t>45</t>
  </si>
  <si>
    <t>Министерство спорта Красноярского края</t>
  </si>
  <si>
    <t>судья Всероссийской категории</t>
  </si>
  <si>
    <t>Е.В. Куницын</t>
  </si>
  <si>
    <t>Эстафета 4х100м</t>
  </si>
  <si>
    <t>ФИНАЛ</t>
  </si>
  <si>
    <t>23-25 августа 2019г.</t>
  </si>
  <si>
    <t>г. Шарыпово</t>
  </si>
  <si>
    <t>33</t>
  </si>
  <si>
    <t>35</t>
  </si>
  <si>
    <t>36</t>
  </si>
  <si>
    <t>37</t>
  </si>
  <si>
    <t>38</t>
  </si>
  <si>
    <t>40</t>
  </si>
  <si>
    <t>25-28 августа 2022г.</t>
  </si>
  <si>
    <t>г. Ачинск</t>
  </si>
  <si>
    <t>БЕГ 1500 м (круг 400м)</t>
  </si>
  <si>
    <t>БЕГ 800 м (круг 400м)</t>
  </si>
  <si>
    <t>БЕГ 400 м (круг 400м)</t>
  </si>
  <si>
    <t>260-28 августа 2022г.</t>
  </si>
  <si>
    <t>26-28 августа 2022г.</t>
  </si>
  <si>
    <t>Соревнований по легкой атлетике в зачет XIII летней Спартакиады городских округов Красноярского края 2022г.</t>
  </si>
  <si>
    <t>Мужчины</t>
  </si>
  <si>
    <t>БЕГ 5000 м (круг 400м)</t>
  </si>
  <si>
    <t>ТОЛКАНИЕ ЯДРА ( 7,26кг)</t>
  </si>
  <si>
    <t>Чудин Сергей</t>
  </si>
  <si>
    <t>Шарыпово</t>
  </si>
  <si>
    <t>Жильцова Г.В.</t>
  </si>
  <si>
    <t>Падчик Дитрий</t>
  </si>
  <si>
    <t>Швецов Василий</t>
  </si>
  <si>
    <t>Сенькин В.В.</t>
  </si>
  <si>
    <t>Швецов Роман</t>
  </si>
  <si>
    <t>Панков Николай</t>
  </si>
  <si>
    <t>Сидельников Александр</t>
  </si>
  <si>
    <t>Кекин Денис</t>
  </si>
  <si>
    <t>Самостоятельно</t>
  </si>
  <si>
    <t>94</t>
  </si>
  <si>
    <t>Квашин Илья</t>
  </si>
  <si>
    <t>Сосновоборск</t>
  </si>
  <si>
    <t>Куницыны Е.В., Л.С.</t>
  </si>
  <si>
    <t>200</t>
  </si>
  <si>
    <t>Квашин Игорь</t>
  </si>
  <si>
    <t>Бердников Никита</t>
  </si>
  <si>
    <t>Тигунцев Андрей</t>
  </si>
  <si>
    <t>Сосновский С.В.</t>
  </si>
  <si>
    <t>333</t>
  </si>
  <si>
    <t>Чернов Иван</t>
  </si>
  <si>
    <t>Коньков Кирилл</t>
  </si>
  <si>
    <t>Сергеев Александр</t>
  </si>
  <si>
    <t>Лиханов Евгений</t>
  </si>
  <si>
    <t>ЗАТО Железногорск</t>
  </si>
  <si>
    <t>Дельников В.И.</t>
  </si>
  <si>
    <t>Смольков Владислав</t>
  </si>
  <si>
    <t>Ершов Иван</t>
  </si>
  <si>
    <t>Нехаева Т.К., Панихин И.И.</t>
  </si>
  <si>
    <t>198</t>
  </si>
  <si>
    <t>Большаков Дмитрий</t>
  </si>
  <si>
    <t>Кудрявцев А.П.</t>
  </si>
  <si>
    <t>Палатов Глеб</t>
  </si>
  <si>
    <t>Дельников В.И., Федяков А.Г.</t>
  </si>
  <si>
    <t>Иванов Марк</t>
  </si>
  <si>
    <t>ЗАТО Солнечный</t>
  </si>
  <si>
    <t>Васин Денис</t>
  </si>
  <si>
    <t>Казаков И.А.</t>
  </si>
  <si>
    <t>Лебедев Кирилл</t>
  </si>
  <si>
    <t>Алешунас Е.В.</t>
  </si>
  <si>
    <t>Литвинов Алексей</t>
  </si>
  <si>
    <t>ЗАТО Зеленогорск</t>
  </si>
  <si>
    <t>Леоненко С.Г., Чиж Д.И.</t>
  </si>
  <si>
    <t>710</t>
  </si>
  <si>
    <t>Иванов Павел</t>
  </si>
  <si>
    <t>Леоненко С.Г., Л.С.</t>
  </si>
  <si>
    <t>Карнаев Данила</t>
  </si>
  <si>
    <t>Чиж Д.И.</t>
  </si>
  <si>
    <t>56</t>
  </si>
  <si>
    <t>Шабалин Денис</t>
  </si>
  <si>
    <t>545</t>
  </si>
  <si>
    <t>Белоусов Роман</t>
  </si>
  <si>
    <t>Лесосибирск</t>
  </si>
  <si>
    <t>Паутов С.А.</t>
  </si>
  <si>
    <t>Бондаренко Андрей</t>
  </si>
  <si>
    <t>Мельникова А.И., Галямова Л.В.</t>
  </si>
  <si>
    <t>Бырсану Данила</t>
  </si>
  <si>
    <t>171</t>
  </si>
  <si>
    <t>Лупенко Сергей</t>
  </si>
  <si>
    <t>Мухаметзянов Арсений</t>
  </si>
  <si>
    <t>Соколова О.В.</t>
  </si>
  <si>
    <t>Спиридонов Иван</t>
  </si>
  <si>
    <t>Юдинцев Егор</t>
  </si>
  <si>
    <t>Мельникова А.И., Паутов С.А.</t>
  </si>
  <si>
    <t>Дурнев Виктор</t>
  </si>
  <si>
    <t>Назарово</t>
  </si>
  <si>
    <t>Фомин А.Г.</t>
  </si>
  <si>
    <t>Моисеенко Павел</t>
  </si>
  <si>
    <t>Малюченко В.Ф.</t>
  </si>
  <si>
    <t>Горбачев Евгений</t>
  </si>
  <si>
    <t>55</t>
  </si>
  <si>
    <t>Косарев Николай</t>
  </si>
  <si>
    <t>Винидиктов Дмитрий</t>
  </si>
  <si>
    <t xml:space="preserve">Гумнов Максим </t>
  </si>
  <si>
    <t>77</t>
  </si>
  <si>
    <t>Яковлев Кирилл</t>
  </si>
  <si>
    <t>Минусинск</t>
  </si>
  <si>
    <t>Волков В.В.</t>
  </si>
  <si>
    <t>Демчук Сергей</t>
  </si>
  <si>
    <t>Бейдин Ю.Н., Волков В.В.</t>
  </si>
  <si>
    <t>Меньков Виктор</t>
  </si>
  <si>
    <t>ЗТР Мочалов С.С.</t>
  </si>
  <si>
    <t>75</t>
  </si>
  <si>
    <t>Колмаков Влаадислав</t>
  </si>
  <si>
    <t>Лира Максим</t>
  </si>
  <si>
    <t>Бейдин Ю.Н., ЗТР Мочалов С.С.</t>
  </si>
  <si>
    <t>Петров Михаил</t>
  </si>
  <si>
    <t>140</t>
  </si>
  <si>
    <t>Цветков Эдуард</t>
  </si>
  <si>
    <t>Сиротин Н.Н., Бейдин Ю.Н.</t>
  </si>
  <si>
    <t>120</t>
  </si>
  <si>
    <t>Усков Дмитрий</t>
  </si>
  <si>
    <t>Киреева О.В.</t>
  </si>
  <si>
    <t>100</t>
  </si>
  <si>
    <t>Хабибулин Георгий</t>
  </si>
  <si>
    <t>Бейдины Ю.Н., В.П.</t>
  </si>
  <si>
    <t>Мелентьев Михаил</t>
  </si>
  <si>
    <t>Ачинск</t>
  </si>
  <si>
    <t>Ложкина М.А.</t>
  </si>
  <si>
    <t>Терешков Степан</t>
  </si>
  <si>
    <t>ЗТР Пешков А.И., Арнст Н.В.</t>
  </si>
  <si>
    <t>Радченко Денис</t>
  </si>
  <si>
    <t>Владимиров И.А.</t>
  </si>
  <si>
    <t>127</t>
  </si>
  <si>
    <t>Селявин Егор</t>
  </si>
  <si>
    <t>Зухов А.С.</t>
  </si>
  <si>
    <t>164</t>
  </si>
  <si>
    <t>Смагин Михаил</t>
  </si>
  <si>
    <t>Шевченко О.В.</t>
  </si>
  <si>
    <t>Осадчий Константин</t>
  </si>
  <si>
    <t>Ложкина М.А., Козлов Л.Н.</t>
  </si>
  <si>
    <t>Зухов Алексей</t>
  </si>
  <si>
    <t>Лысаковский И.Т.</t>
  </si>
  <si>
    <t>001</t>
  </si>
  <si>
    <t>0333</t>
  </si>
  <si>
    <t>0198</t>
  </si>
  <si>
    <t>113</t>
  </si>
  <si>
    <t>035</t>
  </si>
  <si>
    <t>0107</t>
  </si>
  <si>
    <t>190</t>
  </si>
  <si>
    <t>0101</t>
  </si>
  <si>
    <t>55,2</t>
  </si>
  <si>
    <t>1.02,9</t>
  </si>
  <si>
    <t>13,51</t>
  </si>
  <si>
    <t>12,80</t>
  </si>
  <si>
    <t>11,92</t>
  </si>
  <si>
    <t>8,97</t>
  </si>
  <si>
    <t>8,19</t>
  </si>
  <si>
    <t>б/р</t>
  </si>
  <si>
    <t>11,4; 11,2</t>
  </si>
  <si>
    <t>11,7; 11,4</t>
  </si>
  <si>
    <t>11,5; 11,5</t>
  </si>
  <si>
    <t>11,6; 11,6</t>
  </si>
  <si>
    <t>11,7; 11,8</t>
  </si>
  <si>
    <t>Зеленогорск</t>
  </si>
  <si>
    <t>Железногорск</t>
  </si>
  <si>
    <t>4.11,8</t>
  </si>
  <si>
    <t>4.17,1</t>
  </si>
  <si>
    <t>4.18,5</t>
  </si>
  <si>
    <t>4.28,4</t>
  </si>
  <si>
    <t>4.28,8</t>
  </si>
  <si>
    <t>4.29,3</t>
  </si>
  <si>
    <t>4.30,3</t>
  </si>
  <si>
    <t>4.36,5</t>
  </si>
  <si>
    <t>4.37,4</t>
  </si>
  <si>
    <t>4.41,6</t>
  </si>
  <si>
    <t>4.42,9</t>
  </si>
  <si>
    <t>4.52,7</t>
  </si>
  <si>
    <t>5.22,6</t>
  </si>
  <si>
    <t>5.25,2</t>
  </si>
  <si>
    <t>5.40,7</t>
  </si>
  <si>
    <t>46,5</t>
  </si>
  <si>
    <t>снята</t>
  </si>
  <si>
    <t>Соревнования по легкой атлетике</t>
  </si>
  <si>
    <t xml:space="preserve">       Министерство спорта Красноярского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</si>
</sst>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"/>
    <numFmt numFmtId="166" formatCode="dd/mm/yy;@"/>
  </numFmts>
  <fonts count="7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b/>
      <u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sz val="9"/>
      <color indexed="63"/>
      <name val="Microsoft Sans Serif"/>
      <family val="2"/>
      <charset val="204"/>
    </font>
    <font>
      <sz val="10"/>
      <color indexed="10"/>
      <name val="Tahoma"/>
      <family val="2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b/>
      <sz val="10"/>
      <color rgb="FFFF0000"/>
      <name val="Tahoma"/>
      <family val="2"/>
    </font>
    <font>
      <sz val="11"/>
      <name val="Times New Roman"/>
      <family val="1"/>
    </font>
    <font>
      <sz val="12"/>
      <name val="Times New Roman Cyr"/>
      <charset val="204"/>
    </font>
    <font>
      <b/>
      <sz val="6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yr"/>
      <charset val="204"/>
    </font>
    <font>
      <sz val="11"/>
      <name val="Tahoma"/>
      <family val="2"/>
      <charset val="204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color indexed="22"/>
      <name val="Times New Roman"/>
      <family val="1"/>
    </font>
    <font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1"/>
      <name val="Tahoma"/>
      <family val="2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6" fillId="0" borderId="0"/>
    <xf numFmtId="0" fontId="47" fillId="0" borderId="0"/>
  </cellStyleXfs>
  <cellXfs count="1331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9" fillId="0" borderId="3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3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wrapText="1"/>
    </xf>
    <xf numFmtId="49" fontId="3" fillId="2" borderId="7" xfId="0" applyNumberFormat="1" applyFont="1" applyFill="1" applyBorder="1" applyAlignment="1">
      <alignment wrapText="1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wrapText="1"/>
    </xf>
    <xf numFmtId="49" fontId="13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/>
    <xf numFmtId="0" fontId="17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49" fontId="21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49" fontId="9" fillId="0" borderId="3" xfId="0" applyNumberFormat="1" applyFont="1" applyFill="1" applyBorder="1" applyAlignment="1">
      <alignment wrapText="1"/>
    </xf>
    <xf numFmtId="49" fontId="26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wrapText="1"/>
    </xf>
    <xf numFmtId="49" fontId="33" fillId="0" borderId="0" xfId="0" applyNumberFormat="1" applyFont="1" applyBorder="1" applyAlignment="1">
      <alignment horizontal="center" vertical="top" wrapText="1"/>
    </xf>
    <xf numFmtId="49" fontId="33" fillId="0" borderId="0" xfId="0" applyNumberFormat="1" applyFont="1" applyBorder="1" applyAlignment="1">
      <alignment wrapText="1"/>
    </xf>
    <xf numFmtId="0" fontId="32" fillId="0" borderId="3" xfId="0" applyFont="1" applyBorder="1" applyAlignment="1">
      <alignment horizontal="center" vertical="center" wrapText="1" shrinkToFit="1"/>
    </xf>
    <xf numFmtId="0" fontId="36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textRotation="255"/>
    </xf>
    <xf numFmtId="0" fontId="30" fillId="0" borderId="3" xfId="0" applyFont="1" applyBorder="1" applyAlignment="1">
      <alignment horizontal="center" vertical="center" textRotation="255" wrapText="1"/>
    </xf>
    <xf numFmtId="0" fontId="30" fillId="0" borderId="3" xfId="0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8" fillId="2" borderId="0" xfId="0" applyNumberFormat="1" applyFont="1" applyFill="1" applyBorder="1" applyAlignment="1">
      <alignment horizontal="center" wrapText="1"/>
    </xf>
    <xf numFmtId="0" fontId="12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 vertical="top"/>
    </xf>
    <xf numFmtId="14" fontId="9" fillId="0" borderId="3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right" wrapText="1"/>
    </xf>
    <xf numFmtId="0" fontId="32" fillId="0" borderId="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/>
    </xf>
    <xf numFmtId="0" fontId="30" fillId="0" borderId="3" xfId="0" applyFont="1" applyBorder="1" applyAlignment="1">
      <alignment horizontal="center" vertical="center" wrapText="1"/>
    </xf>
    <xf numFmtId="0" fontId="17" fillId="5" borderId="3" xfId="0" applyNumberFormat="1" applyFont="1" applyFill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wrapText="1"/>
    </xf>
    <xf numFmtId="0" fontId="17" fillId="5" borderId="16" xfId="0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top"/>
    </xf>
    <xf numFmtId="0" fontId="29" fillId="0" borderId="12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2" fillId="3" borderId="0" xfId="0" applyFont="1" applyFill="1"/>
    <xf numFmtId="0" fontId="40" fillId="3" borderId="0" xfId="0" applyFont="1" applyFill="1" applyAlignment="1">
      <alignment horizontal="left"/>
    </xf>
    <xf numFmtId="0" fontId="0" fillId="0" borderId="0" xfId="0" applyAlignment="1">
      <alignment wrapText="1"/>
    </xf>
    <xf numFmtId="165" fontId="22" fillId="0" borderId="0" xfId="0" applyNumberFormat="1" applyFont="1" applyBorder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9" fillId="6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top" wrapText="1"/>
    </xf>
    <xf numFmtId="2" fontId="8" fillId="7" borderId="2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8" borderId="2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41" fillId="8" borderId="26" xfId="0" applyNumberFormat="1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horizontal="center" vertical="center" wrapText="1"/>
    </xf>
    <xf numFmtId="0" fontId="8" fillId="8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40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2" fontId="8" fillId="7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center" vertical="center"/>
    </xf>
    <xf numFmtId="0" fontId="8" fillId="7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17" fillId="6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/>
    <xf numFmtId="0" fontId="12" fillId="0" borderId="0" xfId="0" applyNumberFormat="1" applyFont="1" applyAlignment="1">
      <alignment vertical="center"/>
    </xf>
    <xf numFmtId="0" fontId="12" fillId="0" borderId="12" xfId="0" applyNumberFormat="1" applyFont="1" applyBorder="1" applyAlignment="1">
      <alignment vertical="center"/>
    </xf>
    <xf numFmtId="49" fontId="12" fillId="0" borderId="0" xfId="0" applyNumberFormat="1" applyFont="1" applyBorder="1" applyAlignment="1"/>
    <xf numFmtId="49" fontId="19" fillId="0" borderId="0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wrapText="1"/>
    </xf>
    <xf numFmtId="49" fontId="23" fillId="0" borderId="12" xfId="0" applyNumberFormat="1" applyFont="1" applyBorder="1" applyAlignment="1"/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7" borderId="17" xfId="0" applyNumberFormat="1" applyFont="1" applyFill="1" applyBorder="1" applyAlignment="1">
      <alignment horizontal="center" vertical="center" wrapText="1"/>
    </xf>
    <xf numFmtId="0" fontId="43" fillId="7" borderId="17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center" vertical="center" wrapText="1"/>
    </xf>
    <xf numFmtId="0" fontId="8" fillId="8" borderId="17" xfId="0" applyNumberFormat="1" applyFont="1" applyFill="1" applyBorder="1" applyAlignment="1">
      <alignment horizontal="center" vertical="center" wrapText="1"/>
    </xf>
    <xf numFmtId="0" fontId="41" fillId="8" borderId="18" xfId="0" applyNumberFormat="1" applyFont="1" applyFill="1" applyBorder="1" applyAlignment="1">
      <alignment horizontal="center" vertical="center" wrapText="1"/>
    </xf>
    <xf numFmtId="0" fontId="43" fillId="8" borderId="23" xfId="0" applyNumberFormat="1" applyFont="1" applyFill="1" applyBorder="1" applyAlignment="1">
      <alignment horizontal="center" vertical="center" wrapText="1"/>
    </xf>
    <xf numFmtId="0" fontId="43" fillId="8" borderId="24" xfId="0" applyNumberFormat="1" applyFont="1" applyFill="1" applyBorder="1" applyAlignment="1">
      <alignment horizontal="center" vertical="center" wrapText="1"/>
    </xf>
    <xf numFmtId="2" fontId="44" fillId="0" borderId="26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8" borderId="1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166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 vertical="top"/>
    </xf>
    <xf numFmtId="49" fontId="29" fillId="0" borderId="0" xfId="0" applyNumberFormat="1" applyFont="1" applyAlignment="1">
      <alignment vertical="center"/>
    </xf>
    <xf numFmtId="166" fontId="3" fillId="2" borderId="0" xfId="0" applyNumberFormat="1" applyFont="1" applyFill="1" applyBorder="1" applyAlignment="1">
      <alignment wrapText="1"/>
    </xf>
    <xf numFmtId="166" fontId="17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top" shrinkToFit="1"/>
    </xf>
    <xf numFmtId="49" fontId="9" fillId="0" borderId="3" xfId="0" applyNumberFormat="1" applyFont="1" applyBorder="1" applyAlignment="1">
      <alignment horizontal="left" shrinkToFi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5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/>
    </xf>
    <xf numFmtId="2" fontId="22" fillId="0" borderId="0" xfId="0" applyNumberFormat="1" applyFont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2" xfId="0" applyNumberFormat="1" applyBorder="1" applyAlignment="1">
      <alignment horizontal="left" vertical="center"/>
    </xf>
    <xf numFmtId="0" fontId="0" fillId="0" borderId="2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48" fillId="0" borderId="0" xfId="0" applyNumberFormat="1" applyFont="1" applyAlignment="1">
      <alignment horizontal="left"/>
    </xf>
    <xf numFmtId="49" fontId="48" fillId="0" borderId="2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4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7" xfId="0" quotePrefix="1" applyFont="1" applyFill="1" applyBorder="1" applyAlignment="1">
      <alignment horizontal="left"/>
    </xf>
    <xf numFmtId="0" fontId="0" fillId="0" borderId="28" xfId="0" quotePrefix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left"/>
    </xf>
    <xf numFmtId="0" fontId="0" fillId="0" borderId="28" xfId="0" quotePrefix="1" applyFont="1" applyFill="1" applyBorder="1" applyAlignment="1">
      <alignment horizontal="left" vertical="center"/>
    </xf>
    <xf numFmtId="0" fontId="0" fillId="0" borderId="29" xfId="0" quotePrefix="1" applyFont="1" applyFill="1" applyBorder="1" applyAlignment="1">
      <alignment horizontal="left"/>
    </xf>
    <xf numFmtId="14" fontId="0" fillId="0" borderId="29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22" fillId="0" borderId="30" xfId="1" applyFont="1" applyFill="1" applyBorder="1" applyAlignment="1">
      <alignment horizontal="center"/>
    </xf>
    <xf numFmtId="0" fontId="22" fillId="0" borderId="30" xfId="2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left"/>
    </xf>
    <xf numFmtId="0" fontId="22" fillId="0" borderId="2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30" xfId="2" applyFont="1" applyFill="1" applyBorder="1" applyAlignment="1">
      <alignment horizontal="center"/>
    </xf>
    <xf numFmtId="14" fontId="22" fillId="0" borderId="30" xfId="2" applyNumberFormat="1" applyFont="1" applyFill="1" applyBorder="1" applyAlignment="1">
      <alignment horizontal="left" wrapText="1"/>
    </xf>
    <xf numFmtId="0" fontId="22" fillId="0" borderId="30" xfId="2" applyFont="1" applyFill="1" applyBorder="1" applyAlignment="1">
      <alignment vertical="center"/>
    </xf>
    <xf numFmtId="0" fontId="22" fillId="0" borderId="30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 shrinkToFit="1"/>
    </xf>
    <xf numFmtId="49" fontId="52" fillId="0" borderId="3" xfId="0" applyNumberFormat="1" applyFont="1" applyFill="1" applyBorder="1" applyAlignment="1">
      <alignment horizontal="center" vertical="center"/>
    </xf>
    <xf numFmtId="49" fontId="52" fillId="0" borderId="3" xfId="0" applyNumberFormat="1" applyFont="1" applyBorder="1" applyAlignment="1">
      <alignment horizontal="left"/>
    </xf>
    <xf numFmtId="166" fontId="52" fillId="0" borderId="3" xfId="0" applyNumberFormat="1" applyFont="1" applyBorder="1" applyAlignment="1">
      <alignment horizontal="center"/>
    </xf>
    <xf numFmtId="49" fontId="52" fillId="0" borderId="3" xfId="0" applyNumberFormat="1" applyFont="1" applyBorder="1" applyAlignment="1">
      <alignment horizontal="left" shrinkToFit="1"/>
    </xf>
    <xf numFmtId="49" fontId="52" fillId="0" borderId="3" xfId="0" applyNumberFormat="1" applyFont="1" applyBorder="1" applyAlignment="1">
      <alignment horizontal="center"/>
    </xf>
    <xf numFmtId="0" fontId="4" fillId="6" borderId="0" xfId="0" applyNumberFormat="1" applyFont="1" applyFill="1" applyAlignment="1">
      <alignment horizontal="left" vertical="center"/>
    </xf>
    <xf numFmtId="49" fontId="22" fillId="6" borderId="0" xfId="0" applyNumberFormat="1" applyFont="1" applyFill="1" applyAlignment="1">
      <alignment horizontal="center" vertical="center"/>
    </xf>
    <xf numFmtId="0" fontId="29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39" fillId="6" borderId="0" xfId="0" applyNumberFormat="1" applyFont="1" applyFill="1" applyAlignment="1">
      <alignment horizontal="center" vertical="center"/>
    </xf>
    <xf numFmtId="166" fontId="9" fillId="0" borderId="0" xfId="0" applyNumberFormat="1" applyFont="1" applyBorder="1" applyAlignment="1">
      <alignment horizontal="center"/>
    </xf>
    <xf numFmtId="49" fontId="52" fillId="0" borderId="3" xfId="0" applyNumberFormat="1" applyFont="1" applyBorder="1" applyAlignment="1">
      <alignment horizontal="left" wrapText="1"/>
    </xf>
    <xf numFmtId="49" fontId="53" fillId="2" borderId="9" xfId="0" applyNumberFormat="1" applyFont="1" applyFill="1" applyBorder="1" applyAlignment="1">
      <alignment wrapText="1"/>
    </xf>
    <xf numFmtId="49" fontId="54" fillId="2" borderId="0" xfId="0" applyNumberFormat="1" applyFont="1" applyFill="1" applyBorder="1" applyAlignment="1">
      <alignment horizontal="center" wrapText="1"/>
    </xf>
    <xf numFmtId="49" fontId="53" fillId="2" borderId="0" xfId="0" applyNumberFormat="1" applyFont="1" applyFill="1" applyBorder="1" applyAlignment="1">
      <alignment wrapText="1"/>
    </xf>
    <xf numFmtId="49" fontId="53" fillId="2" borderId="10" xfId="0" applyNumberFormat="1" applyFont="1" applyFill="1" applyBorder="1" applyAlignment="1">
      <alignment wrapText="1"/>
    </xf>
    <xf numFmtId="0" fontId="52" fillId="0" borderId="3" xfId="0" applyNumberFormat="1" applyFont="1" applyBorder="1" applyAlignment="1">
      <alignment horizontal="center"/>
    </xf>
    <xf numFmtId="49" fontId="52" fillId="0" borderId="4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49" fontId="53" fillId="0" borderId="0" xfId="0" applyNumberFormat="1" applyFont="1" applyAlignment="1">
      <alignment wrapText="1"/>
    </xf>
    <xf numFmtId="49" fontId="54" fillId="0" borderId="0" xfId="0" applyNumberFormat="1" applyFont="1" applyAlignment="1">
      <alignment horizontal="left" vertical="center"/>
    </xf>
    <xf numFmtId="49" fontId="54" fillId="2" borderId="6" xfId="0" applyNumberFormat="1" applyFont="1" applyFill="1" applyBorder="1" applyAlignment="1">
      <alignment horizontal="center" wrapText="1"/>
    </xf>
    <xf numFmtId="0" fontId="12" fillId="6" borderId="0" xfId="0" applyNumberFormat="1" applyFont="1" applyFill="1" applyAlignment="1">
      <alignment horizontal="left" vertical="center"/>
    </xf>
    <xf numFmtId="49" fontId="52" fillId="0" borderId="3" xfId="0" applyNumberFormat="1" applyFont="1" applyFill="1" applyBorder="1" applyAlignment="1">
      <alignment horizontal="center" wrapText="1"/>
    </xf>
    <xf numFmtId="49" fontId="52" fillId="0" borderId="3" xfId="0" applyNumberFormat="1" applyFont="1" applyFill="1" applyBorder="1" applyAlignment="1">
      <alignment wrapText="1"/>
    </xf>
    <xf numFmtId="49" fontId="52" fillId="0" borderId="3" xfId="0" applyNumberFormat="1" applyFont="1" applyBorder="1" applyAlignment="1">
      <alignment wrapText="1"/>
    </xf>
    <xf numFmtId="49" fontId="52" fillId="0" borderId="0" xfId="0" applyNumberFormat="1" applyFont="1" applyAlignment="1">
      <alignment wrapText="1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wrapText="1"/>
    </xf>
    <xf numFmtId="49" fontId="12" fillId="6" borderId="0" xfId="0" applyNumberFormat="1" applyFont="1" applyFill="1" applyAlignment="1">
      <alignment vertical="center"/>
    </xf>
    <xf numFmtId="49" fontId="53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9" fillId="6" borderId="0" xfId="0" applyNumberFormat="1" applyFont="1" applyFill="1" applyAlignment="1">
      <alignment horizontal="left" vertical="center"/>
    </xf>
    <xf numFmtId="49" fontId="9" fillId="6" borderId="0" xfId="0" applyNumberFormat="1" applyFont="1" applyFill="1" applyAlignment="1">
      <alignment wrapText="1"/>
    </xf>
    <xf numFmtId="0" fontId="10" fillId="0" borderId="3" xfId="0" applyNumberFormat="1" applyFont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3" xfId="0" applyNumberFormat="1" applyFon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wrapText="1"/>
    </xf>
    <xf numFmtId="49" fontId="12" fillId="6" borderId="0" xfId="0" applyNumberFormat="1" applyFont="1" applyFill="1" applyBorder="1" applyAlignment="1">
      <alignment horizontal="right" wrapText="1"/>
    </xf>
    <xf numFmtId="49" fontId="2" fillId="6" borderId="0" xfId="0" applyNumberFormat="1" applyFont="1" applyFill="1" applyAlignment="1">
      <alignment horizontal="left" vertical="center"/>
    </xf>
    <xf numFmtId="49" fontId="9" fillId="6" borderId="0" xfId="0" applyNumberFormat="1" applyFont="1" applyFill="1" applyBorder="1" applyAlignment="1">
      <alignment wrapText="1"/>
    </xf>
    <xf numFmtId="49" fontId="9" fillId="6" borderId="0" xfId="0" applyNumberFormat="1" applyFont="1" applyFill="1" applyBorder="1" applyAlignment="1">
      <alignment horizontal="center" vertical="top" wrapText="1"/>
    </xf>
    <xf numFmtId="49" fontId="33" fillId="6" borderId="0" xfId="0" applyNumberFormat="1" applyFont="1" applyFill="1" applyBorder="1" applyAlignment="1">
      <alignment horizontal="center" wrapText="1"/>
    </xf>
    <xf numFmtId="49" fontId="12" fillId="6" borderId="0" xfId="0" applyNumberFormat="1" applyFont="1" applyFill="1" applyBorder="1" applyAlignment="1">
      <alignment horizontal="right"/>
    </xf>
    <xf numFmtId="0" fontId="12" fillId="6" borderId="0" xfId="0" applyNumberFormat="1" applyFont="1" applyFill="1" applyAlignment="1">
      <alignment vertical="center"/>
    </xf>
    <xf numFmtId="0" fontId="12" fillId="6" borderId="0" xfId="0" applyNumberFormat="1" applyFont="1" applyFill="1" applyAlignment="1">
      <alignment horizontal="right" vertical="center"/>
    </xf>
    <xf numFmtId="49" fontId="19" fillId="6" borderId="0" xfId="0" applyNumberFormat="1" applyFont="1" applyFill="1" applyBorder="1" applyAlignment="1">
      <alignment horizontal="right" wrapText="1"/>
    </xf>
    <xf numFmtId="0" fontId="12" fillId="6" borderId="12" xfId="0" applyNumberFormat="1" applyFont="1" applyFill="1" applyBorder="1" applyAlignment="1">
      <alignment vertical="center"/>
    </xf>
    <xf numFmtId="0" fontId="29" fillId="6" borderId="0" xfId="0" applyNumberFormat="1" applyFont="1" applyFill="1" applyAlignment="1">
      <alignment horizontal="right" vertical="center"/>
    </xf>
    <xf numFmtId="49" fontId="50" fillId="0" borderId="3" xfId="0" applyNumberFormat="1" applyFont="1" applyBorder="1" applyAlignment="1">
      <alignment horizontal="left"/>
    </xf>
    <xf numFmtId="49" fontId="50" fillId="0" borderId="3" xfId="0" applyNumberFormat="1" applyFont="1" applyFill="1" applyBorder="1" applyAlignment="1">
      <alignment horizontal="left"/>
    </xf>
    <xf numFmtId="0" fontId="50" fillId="0" borderId="3" xfId="0" applyNumberFormat="1" applyFont="1" applyFill="1" applyBorder="1" applyAlignment="1">
      <alignment horizontal="left"/>
    </xf>
    <xf numFmtId="49" fontId="5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50" fillId="0" borderId="3" xfId="0" applyFont="1" applyFill="1" applyBorder="1" applyAlignment="1">
      <alignment horizontal="left"/>
    </xf>
    <xf numFmtId="0" fontId="50" fillId="0" borderId="3" xfId="0" applyFont="1" applyFill="1" applyBorder="1" applyAlignment="1">
      <alignment horizontal="left" vertical="center"/>
    </xf>
    <xf numFmtId="0" fontId="50" fillId="0" borderId="3" xfId="0" quotePrefix="1" applyFont="1" applyFill="1" applyBorder="1" applyAlignment="1">
      <alignment horizontal="left"/>
    </xf>
    <xf numFmtId="0" fontId="0" fillId="0" borderId="3" xfId="0" quotePrefix="1" applyFont="1" applyFill="1" applyBorder="1" applyAlignment="1">
      <alignment horizontal="left"/>
    </xf>
    <xf numFmtId="0" fontId="50" fillId="0" borderId="3" xfId="0" quotePrefix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49" fontId="50" fillId="0" borderId="3" xfId="0" quotePrefix="1" applyNumberFormat="1" applyFont="1" applyFill="1" applyBorder="1" applyAlignment="1">
      <alignment horizontal="left"/>
    </xf>
    <xf numFmtId="49" fontId="0" fillId="0" borderId="3" xfId="0" quotePrefix="1" applyNumberFormat="1" applyFont="1" applyFill="1" applyBorder="1" applyAlignment="1">
      <alignment horizontal="left"/>
    </xf>
    <xf numFmtId="0" fontId="51" fillId="0" borderId="3" xfId="0" applyFont="1" applyFill="1" applyBorder="1" applyAlignment="1">
      <alignment horizontal="left" vertical="center"/>
    </xf>
    <xf numFmtId="0" fontId="51" fillId="0" borderId="3" xfId="0" applyNumberFormat="1" applyFont="1" applyFill="1" applyBorder="1" applyAlignment="1">
      <alignment horizontal="left" vertical="center"/>
    </xf>
    <xf numFmtId="49" fontId="51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/>
    </xf>
    <xf numFmtId="0" fontId="0" fillId="0" borderId="3" xfId="0" quotePrefix="1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 vertical="center"/>
    </xf>
    <xf numFmtId="49" fontId="49" fillId="0" borderId="3" xfId="0" applyNumberFormat="1" applyFont="1" applyBorder="1" applyAlignment="1">
      <alignment horizontal="left"/>
    </xf>
    <xf numFmtId="0" fontId="49" fillId="0" borderId="3" xfId="0" applyNumberFormat="1" applyFont="1" applyBorder="1" applyAlignment="1">
      <alignment horizontal="left"/>
    </xf>
    <xf numFmtId="0" fontId="49" fillId="0" borderId="22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0" xfId="0" applyNumberFormat="1" applyBorder="1" applyAlignment="1">
      <alignment horizontal="left" vertical="center"/>
    </xf>
    <xf numFmtId="49" fontId="50" fillId="0" borderId="4" xfId="0" applyNumberFormat="1" applyFont="1" applyBorder="1" applyAlignment="1">
      <alignment horizontal="left"/>
    </xf>
    <xf numFmtId="49" fontId="50" fillId="0" borderId="4" xfId="0" applyNumberFormat="1" applyFont="1" applyFill="1" applyBorder="1" applyAlignment="1">
      <alignment horizontal="left"/>
    </xf>
    <xf numFmtId="49" fontId="50" fillId="0" borderId="4" xfId="0" applyNumberFormat="1" applyFont="1" applyFill="1" applyBorder="1" applyAlignment="1">
      <alignment horizontal="left" vertical="center"/>
    </xf>
    <xf numFmtId="49" fontId="49" fillId="0" borderId="31" xfId="0" applyNumberFormat="1" applyFont="1" applyBorder="1" applyAlignment="1">
      <alignment horizontal="left"/>
    </xf>
    <xf numFmtId="49" fontId="49" fillId="0" borderId="25" xfId="0" applyNumberFormat="1" applyFont="1" applyBorder="1" applyAlignment="1">
      <alignment horizontal="left"/>
    </xf>
    <xf numFmtId="0" fontId="49" fillId="0" borderId="25" xfId="0" applyNumberFormat="1" applyFont="1" applyBorder="1" applyAlignment="1">
      <alignment horizontal="left"/>
    </xf>
    <xf numFmtId="49" fontId="49" fillId="0" borderId="26" xfId="0" applyNumberFormat="1" applyFont="1" applyBorder="1" applyAlignment="1">
      <alignment horizontal="left"/>
    </xf>
    <xf numFmtId="49" fontId="50" fillId="0" borderId="3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5" fillId="0" borderId="0" xfId="0" applyFont="1"/>
    <xf numFmtId="0" fontId="5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27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62" fillId="0" borderId="45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4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46" xfId="0" applyBorder="1" applyAlignment="1">
      <alignment vertical="top"/>
    </xf>
    <xf numFmtId="0" fontId="44" fillId="0" borderId="0" xfId="0" applyFont="1"/>
    <xf numFmtId="49" fontId="27" fillId="0" borderId="0" xfId="0" applyNumberFormat="1" applyFont="1" applyAlignment="1"/>
    <xf numFmtId="0" fontId="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wrapText="1"/>
    </xf>
    <xf numFmtId="14" fontId="9" fillId="0" borderId="0" xfId="0" applyNumberFormat="1" applyFont="1" applyBorder="1" applyAlignment="1">
      <alignment horizontal="center"/>
    </xf>
    <xf numFmtId="49" fontId="50" fillId="0" borderId="4" xfId="0" applyNumberFormat="1" applyFont="1" applyFill="1" applyBorder="1" applyAlignment="1">
      <alignment horizontal="center"/>
    </xf>
    <xf numFmtId="0" fontId="50" fillId="0" borderId="3" xfId="0" applyNumberFormat="1" applyFont="1" applyFill="1" applyBorder="1" applyAlignment="1">
      <alignment horizontal="center"/>
    </xf>
    <xf numFmtId="0" fontId="50" fillId="0" borderId="3" xfId="0" quotePrefix="1" applyFont="1" applyFill="1" applyBorder="1" applyAlignment="1">
      <alignment horizontal="center"/>
    </xf>
    <xf numFmtId="49" fontId="50" fillId="0" borderId="3" xfId="0" applyNumberFormat="1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51" fillId="0" borderId="3" xfId="0" applyNumberFormat="1" applyFont="1" applyFill="1" applyBorder="1" applyAlignment="1">
      <alignment horizontal="center" vertical="center"/>
    </xf>
    <xf numFmtId="0" fontId="52" fillId="0" borderId="3" xfId="0" applyNumberFormat="1" applyFont="1" applyFill="1" applyBorder="1" applyAlignment="1">
      <alignment horizontal="center"/>
    </xf>
    <xf numFmtId="49" fontId="52" fillId="0" borderId="3" xfId="0" applyNumberFormat="1" applyFont="1" applyFill="1" applyBorder="1" applyAlignment="1">
      <alignment horizontal="left" wrapText="1"/>
    </xf>
    <xf numFmtId="0" fontId="57" fillId="0" borderId="0" xfId="0" applyFont="1" applyAlignment="1"/>
    <xf numFmtId="49" fontId="12" fillId="0" borderId="0" xfId="0" applyNumberFormat="1" applyFont="1" applyFill="1" applyAlignment="1">
      <alignment vertical="center"/>
    </xf>
    <xf numFmtId="49" fontId="52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49" fontId="52" fillId="0" borderId="71" xfId="0" applyNumberFormat="1" applyFont="1" applyFill="1" applyBorder="1" applyAlignment="1">
      <alignment horizontal="center" vertical="center"/>
    </xf>
    <xf numFmtId="49" fontId="52" fillId="0" borderId="72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left"/>
    </xf>
    <xf numFmtId="0" fontId="52" fillId="0" borderId="23" xfId="0" applyNumberFormat="1" applyFont="1" applyBorder="1" applyAlignment="1">
      <alignment horizontal="center"/>
    </xf>
    <xf numFmtId="49" fontId="52" fillId="0" borderId="23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/>
    </xf>
    <xf numFmtId="49" fontId="52" fillId="0" borderId="70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left"/>
    </xf>
    <xf numFmtId="49" fontId="52" fillId="0" borderId="23" xfId="0" applyNumberFormat="1" applyFont="1" applyBorder="1" applyAlignment="1">
      <alignment wrapText="1"/>
    </xf>
    <xf numFmtId="49" fontId="52" fillId="0" borderId="24" xfId="0" applyNumberFormat="1" applyFont="1" applyBorder="1" applyAlignment="1">
      <alignment horizontal="center"/>
    </xf>
    <xf numFmtId="49" fontId="53" fillId="0" borderId="49" xfId="0" applyNumberFormat="1" applyFont="1" applyFill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/>
    </xf>
    <xf numFmtId="49" fontId="53" fillId="0" borderId="50" xfId="0" applyNumberFormat="1" applyFont="1" applyFill="1" applyBorder="1" applyAlignment="1">
      <alignment horizontal="center" vertical="center"/>
    </xf>
    <xf numFmtId="49" fontId="52" fillId="0" borderId="17" xfId="0" applyNumberFormat="1" applyFont="1" applyBorder="1" applyAlignment="1">
      <alignment horizontal="left"/>
    </xf>
    <xf numFmtId="0" fontId="52" fillId="0" borderId="17" xfId="0" applyNumberFormat="1" applyFont="1" applyBorder="1" applyAlignment="1">
      <alignment horizontal="center"/>
    </xf>
    <xf numFmtId="49" fontId="52" fillId="0" borderId="17" xfId="0" applyNumberFormat="1" applyFont="1" applyFill="1" applyBorder="1" applyAlignment="1">
      <alignment horizontal="center" vertical="center"/>
    </xf>
    <xf numFmtId="49" fontId="52" fillId="0" borderId="74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left"/>
    </xf>
    <xf numFmtId="49" fontId="52" fillId="0" borderId="17" xfId="0" applyNumberFormat="1" applyFont="1" applyBorder="1" applyAlignment="1">
      <alignment wrapText="1"/>
    </xf>
    <xf numFmtId="49" fontId="52" fillId="0" borderId="18" xfId="0" applyNumberFormat="1" applyFont="1" applyBorder="1" applyAlignment="1">
      <alignment horizontal="center"/>
    </xf>
    <xf numFmtId="49" fontId="52" fillId="0" borderId="48" xfId="0" applyNumberFormat="1" applyFont="1" applyFill="1" applyBorder="1" applyAlignment="1">
      <alignment horizontal="center" vertical="center"/>
    </xf>
    <xf numFmtId="0" fontId="52" fillId="0" borderId="23" xfId="0" applyNumberFormat="1" applyFont="1" applyFill="1" applyBorder="1" applyAlignment="1">
      <alignment horizontal="center"/>
    </xf>
    <xf numFmtId="49" fontId="52" fillId="0" borderId="23" xfId="0" applyNumberFormat="1" applyFont="1" applyFill="1" applyBorder="1" applyAlignment="1">
      <alignment horizontal="left" wrapText="1"/>
    </xf>
    <xf numFmtId="49" fontId="52" fillId="0" borderId="24" xfId="0" applyNumberFormat="1" applyFont="1" applyFill="1" applyBorder="1" applyAlignment="1">
      <alignment horizontal="center"/>
    </xf>
    <xf numFmtId="49" fontId="52" fillId="0" borderId="49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left" shrinkToFit="1"/>
    </xf>
    <xf numFmtId="49" fontId="52" fillId="0" borderId="17" xfId="0" applyNumberFormat="1" applyFont="1" applyBorder="1" applyAlignment="1">
      <alignment horizontal="left" shrinkToFi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/>
    </xf>
    <xf numFmtId="49" fontId="3" fillId="2" borderId="7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77" xfId="0" applyNumberFormat="1" applyFont="1" applyFill="1" applyBorder="1" applyAlignment="1">
      <alignment wrapText="1"/>
    </xf>
    <xf numFmtId="0" fontId="52" fillId="0" borderId="17" xfId="0" applyNumberFormat="1" applyFont="1" applyFill="1" applyBorder="1" applyAlignment="1">
      <alignment horizontal="center"/>
    </xf>
    <xf numFmtId="49" fontId="52" fillId="0" borderId="17" xfId="0" applyNumberFormat="1" applyFont="1" applyFill="1" applyBorder="1" applyAlignment="1">
      <alignment horizontal="left" wrapText="1"/>
    </xf>
    <xf numFmtId="49" fontId="52" fillId="0" borderId="1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wrapText="1"/>
    </xf>
    <xf numFmtId="49" fontId="52" fillId="0" borderId="23" xfId="0" applyNumberFormat="1" applyFont="1" applyFill="1" applyBorder="1" applyAlignment="1">
      <alignment wrapText="1"/>
    </xf>
    <xf numFmtId="49" fontId="52" fillId="0" borderId="0" xfId="0" applyNumberFormat="1" applyFont="1" applyBorder="1" applyAlignment="1">
      <alignment horizontal="left" shrinkToFit="1"/>
    </xf>
    <xf numFmtId="0" fontId="50" fillId="0" borderId="4" xfId="0" applyNumberFormat="1" applyFont="1" applyFill="1" applyBorder="1" applyAlignment="1">
      <alignment horizontal="center"/>
    </xf>
    <xf numFmtId="49" fontId="50" fillId="0" borderId="4" xfId="0" applyNumberFormat="1" applyFont="1" applyBorder="1" applyAlignment="1">
      <alignment horizontal="center"/>
    </xf>
    <xf numFmtId="49" fontId="5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22" fillId="0" borderId="3" xfId="0" applyFont="1" applyBorder="1" applyAlignment="1">
      <alignment horizontal="center" vertical="top"/>
    </xf>
    <xf numFmtId="49" fontId="17" fillId="0" borderId="3" xfId="0" applyNumberFormat="1" applyFont="1" applyBorder="1" applyAlignment="1">
      <alignment horizontal="left" vertical="top" wrapText="1"/>
    </xf>
    <xf numFmtId="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0" fontId="23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9" fillId="6" borderId="3" xfId="0" applyNumberFormat="1" applyFont="1" applyFill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27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/>
    </xf>
    <xf numFmtId="0" fontId="0" fillId="0" borderId="3" xfId="0" applyFont="1" applyBorder="1"/>
    <xf numFmtId="49" fontId="9" fillId="0" borderId="17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/>
    <xf numFmtId="49" fontId="9" fillId="0" borderId="18" xfId="0" applyNumberFormat="1" applyFont="1" applyBorder="1" applyAlignment="1">
      <alignment horizontal="left" vertical="center" wrapText="1"/>
    </xf>
    <xf numFmtId="0" fontId="0" fillId="0" borderId="23" xfId="0" applyFont="1" applyBorder="1"/>
    <xf numFmtId="0" fontId="57" fillId="0" borderId="0" xfId="0" applyFont="1"/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65" fillId="0" borderId="3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9" borderId="23" xfId="0" applyFont="1" applyFill="1" applyBorder="1" applyAlignment="1">
      <alignment vertical="top" wrapText="1"/>
    </xf>
    <xf numFmtId="0" fontId="65" fillId="0" borderId="25" xfId="0" applyFont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165" fontId="65" fillId="0" borderId="26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8" borderId="23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165" fontId="65" fillId="8" borderId="23" xfId="0" applyNumberFormat="1" applyFont="1" applyFill="1" applyBorder="1" applyAlignment="1">
      <alignment horizontal="center" vertical="center" wrapText="1"/>
    </xf>
    <xf numFmtId="165" fontId="65" fillId="0" borderId="23" xfId="0" applyNumberFormat="1" applyFont="1" applyFill="1" applyBorder="1" applyAlignment="1">
      <alignment horizontal="center" vertical="center" wrapText="1"/>
    </xf>
    <xf numFmtId="165" fontId="65" fillId="0" borderId="23" xfId="0" applyNumberFormat="1" applyFont="1" applyBorder="1" applyAlignment="1">
      <alignment horizontal="center" vertical="center" wrapText="1"/>
    </xf>
    <xf numFmtId="165" fontId="65" fillId="0" borderId="24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vertical="center" wrapText="1"/>
    </xf>
    <xf numFmtId="0" fontId="65" fillId="0" borderId="3" xfId="0" applyFont="1" applyBorder="1" applyAlignment="1">
      <alignment horizontal="center" vertical="center" wrapText="1"/>
    </xf>
    <xf numFmtId="2" fontId="65" fillId="0" borderId="3" xfId="0" applyNumberFormat="1" applyFont="1" applyFill="1" applyBorder="1" applyAlignment="1">
      <alignment horizontal="center" vertical="center" wrapText="1"/>
    </xf>
    <xf numFmtId="2" fontId="65" fillId="0" borderId="3" xfId="0" applyNumberFormat="1" applyFont="1" applyBorder="1" applyAlignment="1">
      <alignment horizontal="center" vertical="center" wrapText="1"/>
    </xf>
    <xf numFmtId="2" fontId="65" fillId="0" borderId="19" xfId="0" applyNumberFormat="1" applyFont="1" applyBorder="1" applyAlignment="1">
      <alignment horizontal="center" vertical="center" wrapText="1"/>
    </xf>
    <xf numFmtId="0" fontId="65" fillId="8" borderId="3" xfId="0" applyFont="1" applyFill="1" applyBorder="1" applyAlignment="1">
      <alignment horizontal="center" vertical="center" wrapText="1"/>
    </xf>
    <xf numFmtId="0" fontId="63" fillId="8" borderId="23" xfId="0" applyFont="1" applyFill="1" applyBorder="1"/>
    <xf numFmtId="49" fontId="65" fillId="0" borderId="23" xfId="0" applyNumberFormat="1" applyFont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center" vertical="center" wrapText="1"/>
    </xf>
    <xf numFmtId="49" fontId="65" fillId="0" borderId="19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vertical="top" wrapText="1"/>
    </xf>
    <xf numFmtId="165" fontId="65" fillId="0" borderId="3" xfId="0" applyNumberFormat="1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25" xfId="0" applyFont="1" applyBorder="1" applyAlignment="1">
      <alignment vertical="center" wrapText="1"/>
    </xf>
    <xf numFmtId="0" fontId="65" fillId="9" borderId="23" xfId="0" applyFont="1" applyFill="1" applyBorder="1" applyAlignment="1">
      <alignment vertical="center" wrapText="1"/>
    </xf>
    <xf numFmtId="2" fontId="65" fillId="8" borderId="23" xfId="0" applyNumberFormat="1" applyFont="1" applyFill="1" applyBorder="1" applyAlignment="1">
      <alignment horizontal="center" vertical="center" wrapText="1"/>
    </xf>
    <xf numFmtId="47" fontId="65" fillId="0" borderId="23" xfId="0" applyNumberFormat="1" applyFont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center" wrapText="1"/>
    </xf>
    <xf numFmtId="49" fontId="62" fillId="0" borderId="53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vertical="top" wrapText="1"/>
    </xf>
    <xf numFmtId="49" fontId="65" fillId="0" borderId="55" xfId="0" applyNumberFormat="1" applyFont="1" applyFill="1" applyBorder="1" applyAlignment="1">
      <alignment horizontal="center" vertical="center" wrapText="1"/>
    </xf>
    <xf numFmtId="49" fontId="65" fillId="0" borderId="4" xfId="0" applyNumberFormat="1" applyFont="1" applyBorder="1" applyAlignment="1">
      <alignment horizontal="center" vertical="center" wrapText="1"/>
    </xf>
    <xf numFmtId="49" fontId="65" fillId="0" borderId="56" xfId="0" applyNumberFormat="1" applyFont="1" applyBorder="1" applyAlignment="1">
      <alignment horizontal="center" vertical="center" wrapText="1"/>
    </xf>
    <xf numFmtId="0" fontId="65" fillId="0" borderId="55" xfId="0" applyFont="1" applyBorder="1" applyAlignment="1">
      <alignment vertical="top" wrapText="1"/>
    </xf>
    <xf numFmtId="49" fontId="65" fillId="0" borderId="22" xfId="0" applyNumberFormat="1" applyFont="1" applyFill="1" applyBorder="1" applyAlignment="1">
      <alignment horizontal="center" vertical="center" wrapText="1"/>
    </xf>
    <xf numFmtId="2" fontId="65" fillId="8" borderId="24" xfId="0" applyNumberFormat="1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vertical="center" wrapText="1"/>
    </xf>
    <xf numFmtId="0" fontId="62" fillId="9" borderId="17" xfId="0" applyFont="1" applyFill="1" applyBorder="1" applyAlignment="1">
      <alignment vertical="center" wrapText="1"/>
    </xf>
    <xf numFmtId="0" fontId="62" fillId="9" borderId="53" xfId="0" applyFont="1" applyFill="1" applyBorder="1" applyAlignment="1">
      <alignment vertical="center" wrapText="1"/>
    </xf>
    <xf numFmtId="0" fontId="65" fillId="0" borderId="23" xfId="0" applyFont="1" applyBorder="1" applyAlignment="1">
      <alignment vertical="top" wrapText="1"/>
    </xf>
    <xf numFmtId="49" fontId="62" fillId="0" borderId="23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49" fontId="62" fillId="0" borderId="24" xfId="0" applyNumberFormat="1" applyFont="1" applyBorder="1" applyAlignment="1">
      <alignment horizontal="center" vertical="center" wrapText="1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center" vertical="center" wrapText="1"/>
    </xf>
    <xf numFmtId="49" fontId="62" fillId="0" borderId="56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49" fontId="62" fillId="0" borderId="58" xfId="0" applyNumberFormat="1" applyFont="1" applyBorder="1" applyAlignment="1">
      <alignment horizontal="center" vertical="center" wrapText="1"/>
    </xf>
    <xf numFmtId="0" fontId="65" fillId="9" borderId="7" xfId="0" applyFont="1" applyFill="1" applyBorder="1" applyAlignment="1">
      <alignment vertical="center" wrapText="1"/>
    </xf>
    <xf numFmtId="49" fontId="65" fillId="0" borderId="25" xfId="0" applyNumberFormat="1" applyFont="1" applyFill="1" applyBorder="1" applyAlignment="1">
      <alignment horizontal="center" vertical="center" wrapText="1"/>
    </xf>
    <xf numFmtId="49" fontId="65" fillId="0" borderId="25" xfId="0" applyNumberFormat="1" applyFont="1" applyBorder="1" applyAlignment="1">
      <alignment horizontal="center" vertical="center" wrapText="1"/>
    </xf>
    <xf numFmtId="165" fontId="65" fillId="8" borderId="26" xfId="0" applyNumberFormat="1" applyFont="1" applyFill="1" applyBorder="1" applyAlignment="1">
      <alignment horizontal="center" vertical="center" wrapText="1"/>
    </xf>
    <xf numFmtId="49" fontId="65" fillId="8" borderId="25" xfId="0" applyNumberFormat="1" applyFont="1" applyFill="1" applyBorder="1" applyAlignment="1">
      <alignment horizontal="center" vertical="center" wrapText="1"/>
    </xf>
    <xf numFmtId="0" fontId="66" fillId="9" borderId="7" xfId="0" applyFont="1" applyFill="1" applyBorder="1" applyAlignment="1">
      <alignment vertical="center" wrapText="1"/>
    </xf>
    <xf numFmtId="49" fontId="65" fillId="7" borderId="25" xfId="0" applyNumberFormat="1" applyFont="1" applyFill="1" applyBorder="1" applyAlignment="1">
      <alignment horizontal="center" vertical="center" wrapText="1"/>
    </xf>
    <xf numFmtId="0" fontId="65" fillId="10" borderId="31" xfId="0" applyFont="1" applyFill="1" applyBorder="1" applyAlignment="1">
      <alignment horizontal="center" vertical="center" wrapText="1"/>
    </xf>
    <xf numFmtId="49" fontId="65" fillId="10" borderId="25" xfId="0" applyNumberFormat="1" applyFont="1" applyFill="1" applyBorder="1" applyAlignment="1">
      <alignment horizontal="center" vertical="center" wrapText="1"/>
    </xf>
    <xf numFmtId="1" fontId="65" fillId="7" borderId="25" xfId="0" applyNumberFormat="1" applyFont="1" applyFill="1" applyBorder="1" applyAlignment="1">
      <alignment horizontal="center" vertical="center" wrapText="1"/>
    </xf>
    <xf numFmtId="2" fontId="65" fillId="8" borderId="25" xfId="0" applyNumberFormat="1" applyFont="1" applyFill="1" applyBorder="1" applyAlignment="1">
      <alignment horizontal="center" vertical="center" wrapText="1"/>
    </xf>
    <xf numFmtId="165" fontId="65" fillId="8" borderId="25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49" fontId="65" fillId="0" borderId="26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left" vertical="top" wrapText="1"/>
    </xf>
    <xf numFmtId="0" fontId="65" fillId="0" borderId="23" xfId="0" applyFont="1" applyFill="1" applyBorder="1" applyAlignment="1">
      <alignment horizontal="center" vertical="center" wrapText="1"/>
    </xf>
    <xf numFmtId="165" fontId="65" fillId="8" borderId="24" xfId="0" applyNumberFormat="1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top" wrapText="1"/>
    </xf>
    <xf numFmtId="2" fontId="65" fillId="8" borderId="3" xfId="0" applyNumberFormat="1" applyFont="1" applyFill="1" applyBorder="1" applyAlignment="1">
      <alignment horizontal="center" vertical="center" wrapText="1"/>
    </xf>
    <xf numFmtId="2" fontId="65" fillId="8" borderId="19" xfId="0" applyNumberFormat="1" applyFont="1" applyFill="1" applyBorder="1" applyAlignment="1">
      <alignment horizontal="center" vertical="center" wrapText="1"/>
    </xf>
    <xf numFmtId="0" fontId="65" fillId="7" borderId="3" xfId="0" applyFont="1" applyFill="1" applyBorder="1" applyAlignment="1">
      <alignment horizontal="center" vertical="center" wrapText="1"/>
    </xf>
    <xf numFmtId="165" fontId="65" fillId="0" borderId="3" xfId="0" applyNumberFormat="1" applyFont="1" applyFill="1" applyBorder="1" applyAlignment="1">
      <alignment horizontal="center" vertical="center" wrapText="1"/>
    </xf>
    <xf numFmtId="165" fontId="65" fillId="8" borderId="3" xfId="0" applyNumberFormat="1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165" fontId="65" fillId="7" borderId="3" xfId="0" applyNumberFormat="1" applyFont="1" applyFill="1" applyBorder="1" applyAlignment="1">
      <alignment horizontal="center" vertical="center" wrapText="1"/>
    </xf>
    <xf numFmtId="2" fontId="65" fillId="7" borderId="3" xfId="0" applyNumberFormat="1" applyFont="1" applyFill="1" applyBorder="1" applyAlignment="1">
      <alignment horizontal="center" vertical="center" wrapText="1"/>
    </xf>
    <xf numFmtId="0" fontId="65" fillId="7" borderId="19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left" vertical="top" wrapText="1"/>
    </xf>
    <xf numFmtId="0" fontId="65" fillId="8" borderId="17" xfId="0" applyFont="1" applyFill="1" applyBorder="1" applyAlignment="1">
      <alignment horizontal="center" vertical="center" wrapText="1"/>
    </xf>
    <xf numFmtId="0" fontId="65" fillId="7" borderId="17" xfId="0" applyFont="1" applyFill="1" applyBorder="1" applyAlignment="1">
      <alignment horizontal="center" vertical="center" wrapText="1"/>
    </xf>
    <xf numFmtId="2" fontId="65" fillId="7" borderId="17" xfId="0" applyNumberFormat="1" applyFont="1" applyFill="1" applyBorder="1" applyAlignment="1">
      <alignment horizontal="center" vertical="center" wrapText="1"/>
    </xf>
    <xf numFmtId="2" fontId="65" fillId="7" borderId="18" xfId="0" applyNumberFormat="1" applyFont="1" applyFill="1" applyBorder="1" applyAlignment="1">
      <alignment horizontal="center" vertical="center" wrapText="1"/>
    </xf>
    <xf numFmtId="0" fontId="65" fillId="8" borderId="24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165" fontId="65" fillId="8" borderId="17" xfId="0" applyNumberFormat="1" applyFont="1" applyFill="1" applyBorder="1" applyAlignment="1">
      <alignment horizontal="center" vertical="center" wrapText="1"/>
    </xf>
    <xf numFmtId="0" fontId="65" fillId="8" borderId="18" xfId="0" applyFont="1" applyFill="1" applyBorder="1" applyAlignment="1">
      <alignment horizontal="center" vertical="center" wrapText="1"/>
    </xf>
    <xf numFmtId="165" fontId="65" fillId="8" borderId="19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Border="1" applyAlignment="1">
      <alignment horizontal="center" vertical="center"/>
    </xf>
    <xf numFmtId="165" fontId="65" fillId="8" borderId="18" xfId="0" applyNumberFormat="1" applyFont="1" applyFill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49" fontId="65" fillId="8" borderId="23" xfId="0" applyNumberFormat="1" applyFont="1" applyFill="1" applyBorder="1" applyAlignment="1">
      <alignment horizontal="center" vertical="center" wrapText="1"/>
    </xf>
    <xf numFmtId="49" fontId="65" fillId="7" borderId="23" xfId="0" applyNumberFormat="1" applyFont="1" applyFill="1" applyBorder="1" applyAlignment="1">
      <alignment horizontal="center" vertical="center" wrapText="1"/>
    </xf>
    <xf numFmtId="49" fontId="65" fillId="8" borderId="24" xfId="0" applyNumberFormat="1" applyFont="1" applyFill="1" applyBorder="1" applyAlignment="1">
      <alignment horizontal="center" vertical="center" wrapText="1"/>
    </xf>
    <xf numFmtId="49" fontId="65" fillId="8" borderId="26" xfId="0" applyNumberFormat="1" applyFont="1" applyFill="1" applyBorder="1" applyAlignment="1">
      <alignment horizontal="center" vertical="center" wrapText="1"/>
    </xf>
    <xf numFmtId="47" fontId="65" fillId="0" borderId="25" xfId="0" applyNumberFormat="1" applyFont="1" applyBorder="1" applyAlignment="1">
      <alignment horizontal="center" vertical="center" wrapText="1"/>
    </xf>
    <xf numFmtId="165" fontId="67" fillId="8" borderId="25" xfId="0" applyNumberFormat="1" applyFont="1" applyFill="1" applyBorder="1" applyAlignment="1">
      <alignment horizontal="center" vertical="center" wrapText="1"/>
    </xf>
    <xf numFmtId="165" fontId="67" fillId="8" borderId="26" xfId="0" applyNumberFormat="1" applyFont="1" applyFill="1" applyBorder="1" applyAlignment="1">
      <alignment horizontal="center" vertical="center" wrapText="1"/>
    </xf>
    <xf numFmtId="49" fontId="63" fillId="0" borderId="25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9" borderId="7" xfId="0" applyFont="1" applyFill="1" applyBorder="1" applyAlignment="1">
      <alignment vertical="center"/>
    </xf>
    <xf numFmtId="21" fontId="65" fillId="7" borderId="25" xfId="0" applyNumberFormat="1" applyFont="1" applyFill="1" applyBorder="1" applyAlignment="1">
      <alignment horizontal="center" vertical="center" wrapText="1"/>
    </xf>
    <xf numFmtId="2" fontId="65" fillId="0" borderId="25" xfId="0" applyNumberFormat="1" applyFont="1" applyBorder="1" applyAlignment="1">
      <alignment horizontal="center" vertical="center" wrapText="1"/>
    </xf>
    <xf numFmtId="2" fontId="65" fillId="7" borderId="25" xfId="0" applyNumberFormat="1" applyFont="1" applyFill="1" applyBorder="1" applyAlignment="1">
      <alignment horizontal="center" vertical="center" wrapText="1"/>
    </xf>
    <xf numFmtId="2" fontId="65" fillId="0" borderId="26" xfId="0" applyNumberFormat="1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left" vertical="center" wrapText="1"/>
    </xf>
    <xf numFmtId="2" fontId="65" fillId="7" borderId="23" xfId="0" applyNumberFormat="1" applyFont="1" applyFill="1" applyBorder="1" applyAlignment="1">
      <alignment horizontal="center" vertical="center" wrapText="1"/>
    </xf>
    <xf numFmtId="2" fontId="65" fillId="7" borderId="34" xfId="0" applyNumberFormat="1" applyFont="1" applyFill="1" applyBorder="1" applyAlignment="1">
      <alignment horizontal="center" vertical="center" wrapText="1"/>
    </xf>
    <xf numFmtId="2" fontId="65" fillId="0" borderId="34" xfId="0" applyNumberFormat="1" applyFont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2" fontId="63" fillId="0" borderId="3" xfId="0" applyNumberFormat="1" applyFont="1" applyBorder="1" applyAlignment="1">
      <alignment horizontal="center" vertical="center"/>
    </xf>
    <xf numFmtId="2" fontId="65" fillId="7" borderId="4" xfId="0" applyNumberFormat="1" applyFont="1" applyFill="1" applyBorder="1" applyAlignment="1">
      <alignment horizontal="center" vertical="center" wrapText="1"/>
    </xf>
    <xf numFmtId="2" fontId="65" fillId="0" borderId="4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 wrapText="1"/>
    </xf>
    <xf numFmtId="2" fontId="65" fillId="8" borderId="17" xfId="0" applyNumberFormat="1" applyFont="1" applyFill="1" applyBorder="1" applyAlignment="1">
      <alignment horizontal="center" vertical="center" wrapText="1"/>
    </xf>
    <xf numFmtId="2" fontId="63" fillId="0" borderId="17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0" fontId="62" fillId="0" borderId="23" xfId="0" applyFont="1" applyBorder="1" applyAlignment="1">
      <alignment horizontal="left" vertical="center" wrapText="1"/>
    </xf>
    <xf numFmtId="2" fontId="65" fillId="7" borderId="20" xfId="0" applyNumberFormat="1" applyFont="1" applyFill="1" applyBorder="1" applyAlignment="1">
      <alignment horizontal="center" vertical="center" wrapText="1"/>
    </xf>
    <xf numFmtId="2" fontId="65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center" vertical="center" wrapText="1"/>
    </xf>
    <xf numFmtId="2" fontId="65" fillId="8" borderId="20" xfId="0" applyNumberFormat="1" applyFont="1" applyFill="1" applyBorder="1" applyAlignment="1">
      <alignment horizontal="center" vertical="center" wrapText="1"/>
    </xf>
    <xf numFmtId="2" fontId="63" fillId="0" borderId="20" xfId="0" applyNumberFormat="1" applyFont="1" applyBorder="1" applyAlignment="1">
      <alignment horizontal="center" vertical="center"/>
    </xf>
    <xf numFmtId="2" fontId="63" fillId="0" borderId="59" xfId="0" applyNumberFormat="1" applyFont="1" applyBorder="1" applyAlignment="1">
      <alignment horizontal="center" vertical="center"/>
    </xf>
    <xf numFmtId="0" fontId="62" fillId="0" borderId="7" xfId="0" applyFont="1" applyBorder="1" applyAlignment="1">
      <alignment horizontal="left" vertical="top" wrapText="1"/>
    </xf>
    <xf numFmtId="0" fontId="62" fillId="0" borderId="7" xfId="0" applyFont="1" applyBorder="1" applyAlignment="1">
      <alignment vertical="center" wrapText="1"/>
    </xf>
    <xf numFmtId="0" fontId="65" fillId="0" borderId="23" xfId="0" applyFont="1" applyBorder="1" applyAlignment="1">
      <alignment horizontal="left" vertical="center" wrapText="1"/>
    </xf>
    <xf numFmtId="2" fontId="65" fillId="0" borderId="23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7" borderId="23" xfId="0" applyNumberFormat="1" applyFont="1" applyFill="1" applyBorder="1" applyAlignment="1">
      <alignment horizontal="center" vertical="center" wrapText="1"/>
    </xf>
    <xf numFmtId="0" fontId="65" fillId="0" borderId="23" xfId="0" applyNumberFormat="1" applyFont="1" applyBorder="1" applyAlignment="1">
      <alignment horizontal="center" vertical="center" wrapText="1"/>
    </xf>
    <xf numFmtId="0" fontId="65" fillId="8" borderId="23" xfId="0" applyNumberFormat="1" applyFont="1" applyFill="1" applyBorder="1" applyAlignment="1">
      <alignment horizontal="center" vertical="center" wrapText="1"/>
    </xf>
    <xf numFmtId="0" fontId="65" fillId="8" borderId="24" xfId="0" applyNumberFormat="1" applyFont="1" applyFill="1" applyBorder="1" applyAlignment="1">
      <alignment horizontal="center" vertical="center" wrapText="1"/>
    </xf>
    <xf numFmtId="0" fontId="65" fillId="9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Border="1" applyAlignment="1">
      <alignment horizontal="center" vertical="center" wrapText="1"/>
    </xf>
    <xf numFmtId="0" fontId="65" fillId="9" borderId="19" xfId="0" applyNumberFormat="1" applyFont="1" applyFill="1" applyBorder="1" applyAlignment="1">
      <alignment horizontal="center" vertical="center" wrapText="1"/>
    </xf>
    <xf numFmtId="0" fontId="65" fillId="0" borderId="41" xfId="0" applyFont="1" applyBorder="1" applyAlignment="1">
      <alignment horizontal="left" vertical="center" wrapText="1"/>
    </xf>
    <xf numFmtId="2" fontId="65" fillId="8" borderId="41" xfId="0" applyNumberFormat="1" applyFont="1" applyFill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/>
    </xf>
    <xf numFmtId="0" fontId="65" fillId="10" borderId="43" xfId="0" applyNumberFormat="1" applyFont="1" applyFill="1" applyBorder="1" applyAlignment="1">
      <alignment horizontal="center" vertical="center" wrapText="1"/>
    </xf>
    <xf numFmtId="0" fontId="65" fillId="7" borderId="25" xfId="0" applyNumberFormat="1" applyFont="1" applyFill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4" xfId="0" applyFont="1" applyBorder="1" applyAlignment="1">
      <alignment vertical="top" wrapText="1"/>
    </xf>
    <xf numFmtId="0" fontId="65" fillId="8" borderId="4" xfId="0" applyNumberFormat="1" applyFont="1" applyFill="1" applyBorder="1" applyAlignment="1">
      <alignment horizontal="center" vertical="center" wrapText="1"/>
    </xf>
    <xf numFmtId="0" fontId="65" fillId="7" borderId="4" xfId="0" applyNumberFormat="1" applyFont="1" applyFill="1" applyBorder="1" applyAlignment="1">
      <alignment horizontal="center" vertical="center" wrapText="1"/>
    </xf>
    <xf numFmtId="0" fontId="65" fillId="0" borderId="4" xfId="0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vertical="top" wrapText="1"/>
    </xf>
    <xf numFmtId="0" fontId="65" fillId="8" borderId="41" xfId="0" applyNumberFormat="1" applyFont="1" applyFill="1" applyBorder="1" applyAlignment="1">
      <alignment horizontal="center" vertical="center" wrapText="1"/>
    </xf>
    <xf numFmtId="0" fontId="65" fillId="10" borderId="41" xfId="0" applyNumberFormat="1" applyFont="1" applyFill="1" applyBorder="1" applyAlignment="1">
      <alignment horizontal="center" vertical="center" wrapText="1"/>
    </xf>
    <xf numFmtId="0" fontId="65" fillId="7" borderId="24" xfId="0" applyNumberFormat="1" applyFont="1" applyFill="1" applyBorder="1" applyAlignment="1">
      <alignment horizontal="center" vertical="center" wrapText="1"/>
    </xf>
    <xf numFmtId="0" fontId="65" fillId="0" borderId="41" xfId="0" applyFont="1" applyBorder="1" applyAlignment="1">
      <alignment vertical="center" wrapText="1"/>
    </xf>
    <xf numFmtId="0" fontId="65" fillId="7" borderId="41" xfId="0" applyNumberFormat="1" applyFont="1" applyFill="1" applyBorder="1" applyAlignment="1">
      <alignment horizontal="center" vertical="center" wrapText="1"/>
    </xf>
    <xf numFmtId="0" fontId="65" fillId="0" borderId="41" xfId="0" applyNumberFormat="1" applyFont="1" applyBorder="1" applyAlignment="1">
      <alignment horizontal="center" vertical="center" wrapText="1"/>
    </xf>
    <xf numFmtId="0" fontId="65" fillId="0" borderId="43" xfId="0" applyNumberFormat="1" applyFont="1" applyBorder="1" applyAlignment="1">
      <alignment horizontal="center" vertical="center" wrapText="1"/>
    </xf>
    <xf numFmtId="0" fontId="63" fillId="0" borderId="25" xfId="0" applyFont="1" applyBorder="1" applyAlignment="1">
      <alignment vertical="center" wrapText="1"/>
    </xf>
    <xf numFmtId="0" fontId="65" fillId="8" borderId="25" xfId="0" applyNumberFormat="1" applyFont="1" applyFill="1" applyBorder="1" applyAlignment="1">
      <alignment horizontal="center" vertical="center" wrapText="1"/>
    </xf>
    <xf numFmtId="0" fontId="65" fillId="7" borderId="26" xfId="0" applyNumberFormat="1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center" vertical="center"/>
    </xf>
    <xf numFmtId="0" fontId="63" fillId="0" borderId="41" xfId="0" applyFont="1" applyBorder="1" applyAlignment="1">
      <alignment horizontal="left" vertical="center" wrapText="1"/>
    </xf>
    <xf numFmtId="0" fontId="65" fillId="0" borderId="26" xfId="0" applyFont="1" applyBorder="1" applyAlignment="1">
      <alignment horizontal="center" vertical="center" wrapText="1"/>
    </xf>
    <xf numFmtId="165" fontId="65" fillId="11" borderId="24" xfId="0" applyNumberFormat="1" applyFont="1" applyFill="1" applyBorder="1" applyAlignment="1">
      <alignment horizontal="center" vertical="center" wrapText="1"/>
    </xf>
    <xf numFmtId="2" fontId="65" fillId="11" borderId="18" xfId="0" applyNumberFormat="1" applyFont="1" applyFill="1" applyBorder="1" applyAlignment="1">
      <alignment horizontal="center" vertical="center" wrapText="1"/>
    </xf>
    <xf numFmtId="49" fontId="65" fillId="8" borderId="3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left" vertical="center" wrapText="1"/>
    </xf>
    <xf numFmtId="49" fontId="65" fillId="0" borderId="37" xfId="0" applyNumberFormat="1" applyFont="1" applyBorder="1" applyAlignment="1">
      <alignment horizontal="left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left" vertical="center" wrapText="1"/>
    </xf>
    <xf numFmtId="49" fontId="62" fillId="0" borderId="41" xfId="0" applyNumberFormat="1" applyFont="1" applyBorder="1" applyAlignment="1">
      <alignment horizontal="center" vertical="center" wrapText="1"/>
    </xf>
    <xf numFmtId="49" fontId="65" fillId="0" borderId="37" xfId="0" applyNumberFormat="1" applyFont="1" applyBorder="1" applyAlignment="1">
      <alignment vertical="center" wrapText="1"/>
    </xf>
    <xf numFmtId="49" fontId="62" fillId="0" borderId="17" xfId="0" applyNumberFormat="1" applyFont="1" applyBorder="1" applyAlignment="1">
      <alignment vertical="center" wrapText="1"/>
    </xf>
    <xf numFmtId="49" fontId="62" fillId="9" borderId="17" xfId="0" applyNumberFormat="1" applyFont="1" applyFill="1" applyBorder="1" applyAlignment="1">
      <alignment vertical="center" wrapText="1"/>
    </xf>
    <xf numFmtId="49" fontId="62" fillId="9" borderId="53" xfId="0" applyNumberFormat="1" applyFont="1" applyFill="1" applyBorder="1" applyAlignment="1">
      <alignment vertical="center" wrapText="1"/>
    </xf>
    <xf numFmtId="49" fontId="65" fillId="0" borderId="55" xfId="0" applyNumberFormat="1" applyFont="1" applyBorder="1" applyAlignment="1">
      <alignment horizontal="left" vertical="center" wrapText="1"/>
    </xf>
    <xf numFmtId="49" fontId="65" fillId="0" borderId="22" xfId="0" applyNumberFormat="1" applyFont="1" applyBorder="1" applyAlignment="1">
      <alignment horizontal="left" vertical="center" wrapText="1"/>
    </xf>
    <xf numFmtId="0" fontId="65" fillId="0" borderId="40" xfId="0" applyFont="1" applyBorder="1" applyAlignment="1">
      <alignment horizontal="center" vertical="center" wrapText="1"/>
    </xf>
    <xf numFmtId="1" fontId="65" fillId="7" borderId="41" xfId="0" applyNumberFormat="1" applyFont="1" applyFill="1" applyBorder="1" applyAlignment="1">
      <alignment horizontal="center" vertical="center" wrapText="1"/>
    </xf>
    <xf numFmtId="1" fontId="65" fillId="0" borderId="41" xfId="0" applyNumberFormat="1" applyFont="1" applyBorder="1" applyAlignment="1">
      <alignment horizontal="center" vertical="center" wrapText="1"/>
    </xf>
    <xf numFmtId="165" fontId="65" fillId="8" borderId="41" xfId="0" applyNumberFormat="1" applyFont="1" applyFill="1" applyBorder="1" applyAlignment="1">
      <alignment horizontal="center" vertical="center" wrapText="1"/>
    </xf>
    <xf numFmtId="165" fontId="65" fillId="8" borderId="43" xfId="0" applyNumberFormat="1" applyFont="1" applyFill="1" applyBorder="1" applyAlignment="1">
      <alignment horizontal="center" vertical="center" wrapText="1"/>
    </xf>
    <xf numFmtId="0" fontId="65" fillId="8" borderId="4" xfId="0" applyFont="1" applyFill="1" applyBorder="1" applyAlignment="1">
      <alignment horizontal="center" vertical="center" wrapText="1"/>
    </xf>
    <xf numFmtId="165" fontId="65" fillId="8" borderId="4" xfId="0" applyNumberFormat="1" applyFont="1" applyFill="1" applyBorder="1" applyAlignment="1">
      <alignment horizontal="center" vertical="center" wrapText="1"/>
    </xf>
    <xf numFmtId="165" fontId="65" fillId="0" borderId="4" xfId="0" applyNumberFormat="1" applyFont="1" applyBorder="1" applyAlignment="1">
      <alignment horizontal="center" vertical="center" wrapText="1"/>
    </xf>
    <xf numFmtId="0" fontId="65" fillId="8" borderId="56" xfId="0" applyFont="1" applyFill="1" applyBorder="1" applyAlignment="1">
      <alignment horizontal="center" vertical="center" wrapText="1"/>
    </xf>
    <xf numFmtId="165" fontId="65" fillId="0" borderId="19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165" fontId="65" fillId="0" borderId="17" xfId="0" applyNumberFormat="1" applyFont="1" applyBorder="1" applyAlignment="1">
      <alignment horizontal="center" vertical="center" wrapText="1"/>
    </xf>
    <xf numFmtId="165" fontId="65" fillId="0" borderId="18" xfId="0" applyNumberFormat="1" applyFont="1" applyBorder="1" applyAlignment="1">
      <alignment horizontal="center" vertical="center" wrapText="1"/>
    </xf>
    <xf numFmtId="49" fontId="65" fillId="7" borderId="17" xfId="0" applyNumberFormat="1" applyFont="1" applyFill="1" applyBorder="1" applyAlignment="1">
      <alignment horizontal="center" vertical="center" wrapText="1"/>
    </xf>
    <xf numFmtId="49" fontId="65" fillId="8" borderId="17" xfId="0" applyNumberFormat="1" applyFont="1" applyFill="1" applyBorder="1" applyAlignment="1">
      <alignment horizontal="center" vertical="center" wrapText="1"/>
    </xf>
    <xf numFmtId="49" fontId="65" fillId="8" borderId="18" xfId="0" applyNumberFormat="1" applyFont="1" applyFill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49" fontId="65" fillId="8" borderId="4" xfId="0" applyNumberFormat="1" applyFont="1" applyFill="1" applyBorder="1" applyAlignment="1">
      <alignment horizontal="center" vertical="center" wrapText="1"/>
    </xf>
    <xf numFmtId="49" fontId="65" fillId="7" borderId="4" xfId="0" applyNumberFormat="1" applyFont="1" applyFill="1" applyBorder="1" applyAlignment="1">
      <alignment horizontal="center" vertical="center" wrapText="1"/>
    </xf>
    <xf numFmtId="49" fontId="65" fillId="8" borderId="56" xfId="0" applyNumberFormat="1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vertical="center" wrapText="1"/>
    </xf>
    <xf numFmtId="49" fontId="65" fillId="0" borderId="26" xfId="0" applyNumberFormat="1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8" borderId="25" xfId="0" applyFont="1" applyFill="1" applyBorder="1" applyAlignment="1">
      <alignment horizontal="center" vertical="center"/>
    </xf>
    <xf numFmtId="47" fontId="63" fillId="0" borderId="25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9" borderId="7" xfId="0" applyFont="1" applyFill="1" applyBorder="1" applyAlignment="1">
      <alignment vertical="center"/>
    </xf>
    <xf numFmtId="49" fontId="65" fillId="7" borderId="26" xfId="0" applyNumberFormat="1" applyFont="1" applyFill="1" applyBorder="1" applyAlignment="1">
      <alignment horizontal="center" vertical="center" wrapText="1"/>
    </xf>
    <xf numFmtId="2" fontId="63" fillId="0" borderId="26" xfId="0" applyNumberFormat="1" applyFont="1" applyBorder="1" applyAlignment="1">
      <alignment horizontal="center" vertical="center"/>
    </xf>
    <xf numFmtId="2" fontId="65" fillId="0" borderId="23" xfId="0" applyNumberFormat="1" applyFont="1" applyFill="1" applyBorder="1" applyAlignment="1">
      <alignment horizontal="center" vertical="center" wrapText="1"/>
    </xf>
    <xf numFmtId="2" fontId="65" fillId="0" borderId="24" xfId="0" applyNumberFormat="1" applyFont="1" applyFill="1" applyBorder="1" applyAlignment="1">
      <alignment horizontal="center" vertical="center" wrapText="1"/>
    </xf>
    <xf numFmtId="2" fontId="65" fillId="0" borderId="4" xfId="0" applyNumberFormat="1" applyFont="1" applyFill="1" applyBorder="1" applyAlignment="1">
      <alignment horizontal="center" vertical="center" wrapText="1"/>
    </xf>
    <xf numFmtId="2" fontId="65" fillId="0" borderId="56" xfId="0" applyNumberFormat="1" applyFont="1" applyFill="1" applyBorder="1" applyAlignment="1">
      <alignment horizontal="center" vertical="center" wrapText="1"/>
    </xf>
    <xf numFmtId="2" fontId="65" fillId="10" borderId="17" xfId="0" applyNumberFormat="1" applyFont="1" applyFill="1" applyBorder="1" applyAlignment="1">
      <alignment horizontal="center" vertical="center" wrapText="1"/>
    </xf>
    <xf numFmtId="2" fontId="65" fillId="7" borderId="43" xfId="0" applyNumberFormat="1" applyFont="1" applyFill="1" applyBorder="1" applyAlignment="1">
      <alignment horizontal="center" vertical="center" wrapText="1"/>
    </xf>
    <xf numFmtId="0" fontId="65" fillId="0" borderId="51" xfId="0" applyFont="1" applyBorder="1" applyAlignment="1">
      <alignment horizontal="left" vertical="center" wrapText="1"/>
    </xf>
    <xf numFmtId="0" fontId="65" fillId="0" borderId="51" xfId="0" applyFont="1" applyBorder="1" applyAlignment="1">
      <alignment horizontal="center" vertical="center" wrapText="1"/>
    </xf>
    <xf numFmtId="2" fontId="65" fillId="9" borderId="51" xfId="0" applyNumberFormat="1" applyFont="1" applyFill="1" applyBorder="1" applyAlignment="1">
      <alignment horizontal="center" vertical="center" wrapText="1"/>
    </xf>
    <xf numFmtId="2" fontId="65" fillId="7" borderId="51" xfId="0" applyNumberFormat="1" applyFont="1" applyFill="1" applyBorder="1" applyAlignment="1">
      <alignment horizontal="center" vertical="center" wrapText="1"/>
    </xf>
    <xf numFmtId="0" fontId="65" fillId="0" borderId="7" xfId="0" applyFont="1" applyBorder="1" applyAlignment="1">
      <alignment vertical="center" wrapText="1"/>
    </xf>
    <xf numFmtId="2" fontId="65" fillId="7" borderId="41" xfId="0" applyNumberFormat="1" applyFont="1" applyFill="1" applyBorder="1" applyAlignment="1">
      <alignment horizontal="center" vertical="center" wrapText="1"/>
    </xf>
    <xf numFmtId="2" fontId="65" fillId="0" borderId="41" xfId="0" applyNumberFormat="1" applyFont="1" applyBorder="1" applyAlignment="1">
      <alignment horizontal="center" vertical="center" wrapText="1"/>
    </xf>
    <xf numFmtId="0" fontId="63" fillId="0" borderId="23" xfId="0" applyNumberFormat="1" applyFont="1" applyBorder="1" applyAlignment="1">
      <alignment horizontal="center" vertical="center"/>
    </xf>
    <xf numFmtId="0" fontId="65" fillId="0" borderId="23" xfId="0" applyNumberFormat="1" applyFont="1" applyFill="1" applyBorder="1" applyAlignment="1">
      <alignment horizontal="center" vertical="center" wrapText="1"/>
    </xf>
    <xf numFmtId="0" fontId="65" fillId="8" borderId="17" xfId="0" applyNumberFormat="1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5" fillId="7" borderId="17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Border="1" applyAlignment="1">
      <alignment horizontal="center" vertical="center" wrapText="1"/>
    </xf>
    <xf numFmtId="0" fontId="65" fillId="0" borderId="18" xfId="0" applyNumberFormat="1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165" fontId="65" fillId="0" borderId="38" xfId="0" applyNumberFormat="1" applyFont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49" fontId="65" fillId="0" borderId="38" xfId="0" applyNumberFormat="1" applyFont="1" applyBorder="1" applyAlignment="1">
      <alignment horizontal="center" vertic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2" fillId="0" borderId="74" xfId="0" applyNumberFormat="1" applyFont="1" applyBorder="1" applyAlignment="1">
      <alignment horizontal="center" vertical="center" wrapText="1"/>
    </xf>
    <xf numFmtId="49" fontId="65" fillId="0" borderId="63" xfId="0" applyNumberFormat="1" applyFont="1" applyBorder="1" applyAlignment="1">
      <alignment horizontal="center" vertical="center" wrapText="1"/>
    </xf>
    <xf numFmtId="49" fontId="65" fillId="0" borderId="5" xfId="0" applyNumberFormat="1" applyFont="1" applyBorder="1" applyAlignment="1">
      <alignment horizontal="center" vertical="center" wrapText="1"/>
    </xf>
    <xf numFmtId="49" fontId="65" fillId="8" borderId="5" xfId="0" applyNumberFormat="1" applyFont="1" applyFill="1" applyBorder="1" applyAlignment="1">
      <alignment horizontal="center" vertical="center" wrapText="1"/>
    </xf>
    <xf numFmtId="0" fontId="65" fillId="7" borderId="16" xfId="0" applyFont="1" applyFill="1" applyBorder="1" applyAlignment="1">
      <alignment horizontal="center" vertical="center" wrapText="1"/>
    </xf>
    <xf numFmtId="2" fontId="65" fillId="7" borderId="16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49" fontId="65" fillId="7" borderId="5" xfId="0" applyNumberFormat="1" applyFont="1" applyFill="1" applyBorder="1" applyAlignment="1">
      <alignment horizontal="center" vertical="center" wrapText="1"/>
    </xf>
    <xf numFmtId="2" fontId="65" fillId="0" borderId="5" xfId="0" applyNumberFormat="1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/>
    </xf>
    <xf numFmtId="0" fontId="65" fillId="10" borderId="44" xfId="0" applyNumberFormat="1" applyFont="1" applyFill="1" applyBorder="1" applyAlignment="1">
      <alignment horizontal="center" vertical="center" wrapText="1"/>
    </xf>
    <xf numFmtId="0" fontId="65" fillId="7" borderId="5" xfId="0" applyNumberFormat="1" applyFont="1" applyFill="1" applyBorder="1" applyAlignment="1">
      <alignment horizontal="center" vertical="center" wrapText="1"/>
    </xf>
    <xf numFmtId="0" fontId="65" fillId="7" borderId="44" xfId="0" applyNumberFormat="1" applyFont="1" applyFill="1" applyBorder="1" applyAlignment="1">
      <alignment horizontal="center" vertical="center" wrapText="1"/>
    </xf>
    <xf numFmtId="165" fontId="65" fillId="0" borderId="31" xfId="0" applyNumberFormat="1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165" fontId="65" fillId="0" borderId="48" xfId="0" applyNumberFormat="1" applyFont="1" applyBorder="1" applyAlignment="1">
      <alignment horizontal="center" vertical="center" wrapText="1"/>
    </xf>
    <xf numFmtId="2" fontId="65" fillId="0" borderId="49" xfId="0" applyNumberFormat="1" applyFont="1" applyBorder="1" applyAlignment="1">
      <alignment horizontal="center" vertical="center" wrapText="1"/>
    </xf>
    <xf numFmtId="49" fontId="65" fillId="0" borderId="48" xfId="0" applyNumberFormat="1" applyFont="1" applyBorder="1" applyAlignment="1">
      <alignment horizontal="center" vertical="center" wrapText="1"/>
    </xf>
    <xf numFmtId="49" fontId="65" fillId="0" borderId="49" xfId="0" applyNumberFormat="1" applyFont="1" applyBorder="1" applyAlignment="1">
      <alignment horizontal="center" vertical="center" wrapText="1"/>
    </xf>
    <xf numFmtId="49" fontId="65" fillId="0" borderId="50" xfId="0" applyNumberFormat="1" applyFont="1" applyBorder="1" applyAlignment="1">
      <alignment horizontal="center" vertical="center" wrapText="1"/>
    </xf>
    <xf numFmtId="49" fontId="62" fillId="0" borderId="50" xfId="0" applyNumberFormat="1" applyFont="1" applyBorder="1" applyAlignment="1">
      <alignment horizontal="center" vertical="center" wrapText="1"/>
    </xf>
    <xf numFmtId="49" fontId="65" fillId="0" borderId="47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2" fontId="65" fillId="8" borderId="48" xfId="0" applyNumberFormat="1" applyFont="1" applyFill="1" applyBorder="1" applyAlignment="1">
      <alignment horizontal="center" vertical="center" wrapText="1"/>
    </xf>
    <xf numFmtId="0" fontId="62" fillId="9" borderId="50" xfId="0" applyFont="1" applyFill="1" applyBorder="1" applyAlignment="1">
      <alignment vertical="center" wrapText="1"/>
    </xf>
    <xf numFmtId="49" fontId="62" fillId="0" borderId="48" xfId="0" applyNumberFormat="1" applyFont="1" applyBorder="1" applyAlignment="1">
      <alignment horizontal="center" vertical="center" wrapText="1"/>
    </xf>
    <xf numFmtId="49" fontId="62" fillId="0" borderId="47" xfId="0" applyNumberFormat="1" applyFont="1" applyBorder="1" applyAlignment="1">
      <alignment horizontal="center"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49" fontId="65" fillId="8" borderId="31" xfId="0" applyNumberFormat="1" applyFont="1" applyFill="1" applyBorder="1" applyAlignment="1">
      <alignment horizontal="center" vertical="center" wrapText="1"/>
    </xf>
    <xf numFmtId="49" fontId="65" fillId="8" borderId="31" xfId="0" applyNumberFormat="1" applyFont="1" applyFill="1" applyBorder="1" applyAlignment="1">
      <alignment horizontal="center" vertical="top" wrapText="1"/>
    </xf>
    <xf numFmtId="165" fontId="65" fillId="8" borderId="31" xfId="0" applyNumberFormat="1" applyFont="1" applyFill="1" applyBorder="1" applyAlignment="1">
      <alignment horizontal="center" vertical="center" wrapText="1"/>
    </xf>
    <xf numFmtId="2" fontId="65" fillId="0" borderId="50" xfId="0" applyNumberFormat="1" applyFont="1" applyBorder="1" applyAlignment="1">
      <alignment horizontal="center" vertical="center" wrapText="1"/>
    </xf>
    <xf numFmtId="165" fontId="65" fillId="8" borderId="48" xfId="0" applyNumberFormat="1" applyFont="1" applyFill="1" applyBorder="1" applyAlignment="1">
      <alignment horizontal="center" vertical="center" wrapText="1"/>
    </xf>
    <xf numFmtId="2" fontId="65" fillId="8" borderId="49" xfId="0" applyNumberFormat="1" applyFont="1" applyFill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165" fontId="65" fillId="7" borderId="49" xfId="0" applyNumberFormat="1" applyFont="1" applyFill="1" applyBorder="1" applyAlignment="1">
      <alignment horizontal="center" vertical="center" wrapText="1"/>
    </xf>
    <xf numFmtId="2" fontId="65" fillId="7" borderId="49" xfId="0" applyNumberFormat="1" applyFont="1" applyFill="1" applyBorder="1" applyAlignment="1">
      <alignment horizontal="center" vertical="center" wrapText="1"/>
    </xf>
    <xf numFmtId="2" fontId="65" fillId="7" borderId="50" xfId="0" applyNumberFormat="1" applyFont="1" applyFill="1" applyBorder="1" applyAlignment="1">
      <alignment horizontal="center" vertical="center" wrapText="1"/>
    </xf>
    <xf numFmtId="0" fontId="65" fillId="8" borderId="48" xfId="0" applyFont="1" applyFill="1" applyBorder="1" applyAlignment="1">
      <alignment horizontal="center" vertical="center" wrapText="1"/>
    </xf>
    <xf numFmtId="0" fontId="65" fillId="8" borderId="49" xfId="0" applyFont="1" applyFill="1" applyBorder="1" applyAlignment="1">
      <alignment horizontal="center" vertical="center" wrapText="1"/>
    </xf>
    <xf numFmtId="165" fontId="63" fillId="0" borderId="49" xfId="0" applyNumberFormat="1" applyFont="1" applyBorder="1" applyAlignment="1">
      <alignment horizontal="center" vertical="center"/>
    </xf>
    <xf numFmtId="49" fontId="63" fillId="0" borderId="49" xfId="0" applyNumberFormat="1" applyFont="1" applyBorder="1" applyAlignment="1">
      <alignment horizontal="center" vertical="center"/>
    </xf>
    <xf numFmtId="49" fontId="65" fillId="8" borderId="48" xfId="0" applyNumberFormat="1" applyFont="1" applyFill="1" applyBorder="1" applyAlignment="1">
      <alignment horizontal="center" vertical="center" wrapText="1"/>
    </xf>
    <xf numFmtId="49" fontId="65" fillId="7" borderId="31" xfId="0" applyNumberFormat="1" applyFont="1" applyFill="1" applyBorder="1" applyAlignment="1">
      <alignment horizontal="center" vertical="center" wrapText="1"/>
    </xf>
    <xf numFmtId="2" fontId="65" fillId="0" borderId="31" xfId="0" applyNumberFormat="1" applyFont="1" applyBorder="1" applyAlignment="1">
      <alignment horizontal="center" vertical="center" wrapText="1"/>
    </xf>
    <xf numFmtId="2" fontId="63" fillId="0" borderId="49" xfId="0" applyNumberFormat="1" applyFont="1" applyBorder="1" applyAlignment="1">
      <alignment horizontal="center" vertical="center"/>
    </xf>
    <xf numFmtId="2" fontId="63" fillId="0" borderId="50" xfId="0" applyNumberFormat="1" applyFont="1" applyBorder="1" applyAlignment="1">
      <alignment horizontal="center" vertical="center"/>
    </xf>
    <xf numFmtId="2" fontId="65" fillId="8" borderId="32" xfId="0" applyNumberFormat="1" applyFont="1" applyFill="1" applyBorder="1" applyAlignment="1">
      <alignment horizontal="center" vertical="center" wrapText="1"/>
    </xf>
    <xf numFmtId="2" fontId="65" fillId="0" borderId="32" xfId="0" applyNumberFormat="1" applyFont="1" applyBorder="1" applyAlignment="1">
      <alignment horizontal="center" vertical="center" wrapText="1"/>
    </xf>
    <xf numFmtId="2" fontId="65" fillId="0" borderId="75" xfId="0" applyNumberFormat="1" applyFont="1" applyBorder="1" applyAlignment="1">
      <alignment horizontal="center" vertical="center" wrapText="1"/>
    </xf>
    <xf numFmtId="0" fontId="65" fillId="8" borderId="48" xfId="0" applyNumberFormat="1" applyFont="1" applyFill="1" applyBorder="1" applyAlignment="1">
      <alignment horizontal="center" vertical="center" wrapText="1"/>
    </xf>
    <xf numFmtId="0" fontId="65" fillId="0" borderId="49" xfId="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31" xfId="0" applyNumberFormat="1" applyFont="1" applyBorder="1" applyAlignment="1">
      <alignment horizontal="center" vertical="center" wrapText="1"/>
    </xf>
    <xf numFmtId="0" fontId="65" fillId="0" borderId="48" xfId="0" applyNumberFormat="1" applyFont="1" applyBorder="1" applyAlignment="1">
      <alignment horizontal="center" vertical="center" wrapText="1"/>
    </xf>
    <xf numFmtId="0" fontId="65" fillId="0" borderId="47" xfId="0" applyNumberFormat="1" applyFont="1" applyBorder="1" applyAlignment="1">
      <alignment horizontal="center" vertical="center" wrapText="1"/>
    </xf>
    <xf numFmtId="0" fontId="65" fillId="10" borderId="40" xfId="0" applyNumberFormat="1" applyFont="1" applyFill="1" applyBorder="1" applyAlignment="1">
      <alignment horizontal="center" vertical="center" wrapText="1"/>
    </xf>
    <xf numFmtId="0" fontId="65" fillId="0" borderId="40" xfId="0" applyNumberFormat="1" applyFont="1" applyBorder="1" applyAlignment="1">
      <alignment horizontal="center" vertical="center" wrapText="1"/>
    </xf>
    <xf numFmtId="0" fontId="65" fillId="7" borderId="31" xfId="0" applyNumberFormat="1" applyFont="1" applyFill="1" applyBorder="1" applyAlignment="1">
      <alignment horizontal="center" vertical="center" wrapText="1"/>
    </xf>
    <xf numFmtId="0" fontId="65" fillId="7" borderId="40" xfId="0" applyNumberFormat="1" applyFont="1" applyFill="1" applyBorder="1" applyAlignment="1">
      <alignment horizontal="center" vertical="center" wrapText="1"/>
    </xf>
    <xf numFmtId="0" fontId="65" fillId="8" borderId="5" xfId="0" applyFont="1" applyFill="1" applyBorder="1" applyAlignment="1">
      <alignment horizontal="center" vertical="center" wrapText="1"/>
    </xf>
    <xf numFmtId="165" fontId="65" fillId="0" borderId="38" xfId="0" applyNumberFormat="1" applyFont="1" applyFill="1" applyBorder="1" applyAlignment="1">
      <alignment horizontal="center" vertical="center" wrapText="1"/>
    </xf>
    <xf numFmtId="2" fontId="65" fillId="0" borderId="16" xfId="0" applyNumberFormat="1" applyFont="1" applyFill="1" applyBorder="1" applyAlignment="1">
      <alignment horizontal="center" vertical="center" wrapText="1"/>
    </xf>
    <xf numFmtId="165" fontId="65" fillId="0" borderId="16" xfId="0" applyNumberFormat="1" applyFont="1" applyBorder="1" applyAlignment="1">
      <alignment horizontal="center" vertical="center" wrapText="1"/>
    </xf>
    <xf numFmtId="2" fontId="65" fillId="0" borderId="74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74" xfId="0" applyNumberFormat="1" applyFont="1" applyFill="1" applyBorder="1" applyAlignment="1">
      <alignment horizontal="center" vertical="center" wrapText="1"/>
    </xf>
    <xf numFmtId="49" fontId="65" fillId="0" borderId="38" xfId="0" applyNumberFormat="1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/>
    </xf>
    <xf numFmtId="49" fontId="62" fillId="0" borderId="63" xfId="0" applyNumberFormat="1" applyFont="1" applyFill="1" applyBorder="1" applyAlignment="1">
      <alignment horizontal="center" vertical="center" wrapText="1"/>
    </xf>
    <xf numFmtId="49" fontId="65" fillId="0" borderId="5" xfId="0" applyNumberFormat="1" applyFont="1" applyFill="1" applyBorder="1" applyAlignment="1">
      <alignment horizontal="center" vertical="center" wrapText="1"/>
    </xf>
    <xf numFmtId="1" fontId="65" fillId="7" borderId="5" xfId="0" applyNumberFormat="1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8" borderId="16" xfId="0" applyFont="1" applyFill="1" applyBorder="1" applyAlignment="1">
      <alignment horizontal="center" vertical="center" wrapText="1"/>
    </xf>
    <xf numFmtId="0" fontId="65" fillId="8" borderId="74" xfId="0" applyFont="1" applyFill="1" applyBorder="1" applyAlignment="1">
      <alignment horizontal="center" vertical="center" wrapText="1"/>
    </xf>
    <xf numFmtId="165" fontId="63" fillId="0" borderId="16" xfId="0" applyNumberFormat="1" applyFont="1" applyBorder="1" applyAlignment="1">
      <alignment horizontal="center" vertical="center"/>
    </xf>
    <xf numFmtId="49" fontId="65" fillId="7" borderId="38" xfId="0" applyNumberFormat="1" applyFont="1" applyFill="1" applyBorder="1" applyAlignment="1">
      <alignment horizontal="center" vertical="center" wrapText="1"/>
    </xf>
    <xf numFmtId="2" fontId="65" fillId="7" borderId="5" xfId="0" applyNumberFormat="1" applyFont="1" applyFill="1" applyBorder="1" applyAlignment="1">
      <alignment horizontal="center" vertical="center" wrapText="1"/>
    </xf>
    <xf numFmtId="2" fontId="65" fillId="7" borderId="60" xfId="0" applyNumberFormat="1" applyFont="1" applyFill="1" applyBorder="1" applyAlignment="1">
      <alignment horizontal="center" vertical="center" wrapText="1"/>
    </xf>
    <xf numFmtId="2" fontId="65" fillId="7" borderId="63" xfId="0" applyNumberFormat="1" applyFont="1" applyFill="1" applyBorder="1" applyAlignment="1">
      <alignment horizontal="center" vertical="center" wrapText="1"/>
    </xf>
    <xf numFmtId="2" fontId="65" fillId="8" borderId="74" xfId="0" applyNumberFormat="1" applyFont="1" applyFill="1" applyBorder="1" applyAlignment="1">
      <alignment horizontal="center" vertical="center" wrapText="1"/>
    </xf>
    <xf numFmtId="2" fontId="65" fillId="7" borderId="14" xfId="0" applyNumberFormat="1" applyFont="1" applyFill="1" applyBorder="1" applyAlignment="1">
      <alignment horizontal="center" vertical="center" wrapText="1"/>
    </xf>
    <xf numFmtId="2" fontId="65" fillId="8" borderId="5" xfId="0" applyNumberFormat="1" applyFont="1" applyFill="1" applyBorder="1" applyAlignment="1">
      <alignment horizontal="center" vertical="center" wrapText="1"/>
    </xf>
    <xf numFmtId="2" fontId="65" fillId="7" borderId="38" xfId="0" applyNumberFormat="1" applyFont="1" applyFill="1" applyBorder="1" applyAlignment="1">
      <alignment horizontal="center" vertical="center" wrapText="1"/>
    </xf>
    <xf numFmtId="0" fontId="65" fillId="7" borderId="38" xfId="0" applyNumberFormat="1" applyFont="1" applyFill="1" applyBorder="1" applyAlignment="1">
      <alignment horizontal="center" vertical="center" wrapText="1"/>
    </xf>
    <xf numFmtId="0" fontId="65" fillId="7" borderId="16" xfId="0" applyNumberFormat="1" applyFont="1" applyFill="1" applyBorder="1" applyAlignment="1">
      <alignment horizontal="center" vertical="center" wrapText="1"/>
    </xf>
    <xf numFmtId="0" fontId="65" fillId="7" borderId="63" xfId="0" applyNumberFormat="1" applyFont="1" applyFill="1" applyBorder="1" applyAlignment="1">
      <alignment horizontal="center" vertical="center" wrapText="1"/>
    </xf>
    <xf numFmtId="0" fontId="65" fillId="8" borderId="38" xfId="0" applyNumberFormat="1" applyFont="1" applyFill="1" applyBorder="1" applyAlignment="1">
      <alignment horizontal="center" vertical="center" wrapText="1"/>
    </xf>
    <xf numFmtId="0" fontId="63" fillId="8" borderId="38" xfId="0" applyFont="1" applyFill="1" applyBorder="1" applyAlignment="1">
      <alignment horizontal="center" vertical="center"/>
    </xf>
    <xf numFmtId="0" fontId="65" fillId="8" borderId="44" xfId="0" applyNumberFormat="1" applyFont="1" applyFill="1" applyBorder="1" applyAlignment="1">
      <alignment horizontal="center" vertical="center" wrapText="1"/>
    </xf>
    <xf numFmtId="165" fontId="65" fillId="0" borderId="48" xfId="0" applyNumberFormat="1" applyFont="1" applyFill="1" applyBorder="1" applyAlignment="1">
      <alignment horizontal="center" vertical="center" wrapText="1"/>
    </xf>
    <xf numFmtId="2" fontId="65" fillId="0" borderId="49" xfId="0" applyNumberFormat="1" applyFont="1" applyFill="1" applyBorder="1" applyAlignment="1">
      <alignment horizontal="center" vertical="center" wrapText="1"/>
    </xf>
    <xf numFmtId="165" fontId="65" fillId="0" borderId="49" xfId="0" applyNumberFormat="1" applyFont="1" applyBorder="1" applyAlignment="1">
      <alignment horizontal="center" vertical="center" wrapText="1"/>
    </xf>
    <xf numFmtId="2" fontId="65" fillId="0" borderId="50" xfId="0" applyNumberFormat="1" applyFont="1" applyFill="1" applyBorder="1" applyAlignment="1">
      <alignment horizontal="center" vertical="center" wrapText="1"/>
    </xf>
    <xf numFmtId="49" fontId="65" fillId="0" borderId="49" xfId="0" applyNumberFormat="1" applyFont="1" applyFill="1" applyBorder="1" applyAlignment="1">
      <alignment horizontal="center" vertical="center" wrapText="1"/>
    </xf>
    <xf numFmtId="49" fontId="65" fillId="0" borderId="48" xfId="0" applyNumberFormat="1" applyFont="1" applyFill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1" fontId="65" fillId="7" borderId="31" xfId="0" applyNumberFormat="1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2" fontId="65" fillId="7" borderId="19" xfId="0" applyNumberFormat="1" applyFont="1" applyFill="1" applyBorder="1" applyAlignment="1">
      <alignment horizontal="center" vertical="center" wrapText="1"/>
    </xf>
    <xf numFmtId="0" fontId="65" fillId="7" borderId="49" xfId="0" applyFont="1" applyFill="1" applyBorder="1" applyAlignment="1">
      <alignment horizontal="center" vertical="center" wrapText="1"/>
    </xf>
    <xf numFmtId="0" fontId="65" fillId="7" borderId="50" xfId="0" applyFont="1" applyFill="1" applyBorder="1" applyAlignment="1">
      <alignment horizontal="center" vertical="center" wrapText="1"/>
    </xf>
    <xf numFmtId="165" fontId="65" fillId="7" borderId="19" xfId="0" applyNumberFormat="1" applyFont="1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/>
    </xf>
    <xf numFmtId="47" fontId="65" fillId="0" borderId="31" xfId="0" applyNumberFormat="1" applyFont="1" applyBorder="1" applyAlignment="1">
      <alignment horizontal="center" vertical="center" wrapText="1"/>
    </xf>
    <xf numFmtId="49" fontId="63" fillId="0" borderId="31" xfId="0" applyNumberFormat="1" applyFont="1" applyBorder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/>
    </xf>
    <xf numFmtId="2" fontId="65" fillId="7" borderId="31" xfId="0" applyNumberFormat="1" applyFont="1" applyFill="1" applyBorder="1" applyAlignment="1">
      <alignment horizontal="center" vertical="center" wrapText="1"/>
    </xf>
    <xf numFmtId="2" fontId="65" fillId="0" borderId="73" xfId="0" applyNumberFormat="1" applyFont="1" applyBorder="1" applyAlignment="1">
      <alignment horizontal="center" vertical="center" wrapText="1"/>
    </xf>
    <xf numFmtId="2" fontId="65" fillId="0" borderId="47" xfId="0" applyNumberFormat="1" applyFont="1" applyBorder="1" applyAlignment="1">
      <alignment horizontal="center" vertical="center" wrapText="1"/>
    </xf>
    <xf numFmtId="2" fontId="65" fillId="0" borderId="56" xfId="0" applyNumberFormat="1" applyFont="1" applyBorder="1" applyAlignment="1">
      <alignment horizontal="center" vertical="center" wrapText="1"/>
    </xf>
    <xf numFmtId="2" fontId="65" fillId="7" borderId="32" xfId="0" applyNumberFormat="1" applyFont="1" applyFill="1" applyBorder="1" applyAlignment="1">
      <alignment horizontal="center" vertical="center" wrapText="1"/>
    </xf>
    <xf numFmtId="2" fontId="65" fillId="7" borderId="75" xfId="0" applyNumberFormat="1" applyFont="1" applyFill="1" applyBorder="1" applyAlignment="1">
      <alignment horizontal="center" vertical="center" wrapText="1"/>
    </xf>
    <xf numFmtId="2" fontId="65" fillId="0" borderId="59" xfId="0" applyNumberFormat="1" applyFont="1" applyBorder="1" applyAlignment="1">
      <alignment horizontal="center" vertical="center" wrapText="1"/>
    </xf>
    <xf numFmtId="2" fontId="65" fillId="8" borderId="31" xfId="0" applyNumberFormat="1" applyFont="1" applyFill="1" applyBorder="1" applyAlignment="1">
      <alignment horizontal="center" vertical="center" wrapText="1"/>
    </xf>
    <xf numFmtId="2" fontId="65" fillId="7" borderId="48" xfId="0" applyNumberFormat="1" applyFont="1" applyFill="1" applyBorder="1" applyAlignment="1">
      <alignment horizontal="center" vertical="center" wrapText="1"/>
    </xf>
    <xf numFmtId="2" fontId="65" fillId="0" borderId="24" xfId="0" applyNumberFormat="1" applyFont="1" applyBorder="1" applyAlignment="1">
      <alignment horizontal="center" vertical="center" wrapText="1"/>
    </xf>
    <xf numFmtId="2" fontId="65" fillId="7" borderId="47" xfId="0" applyNumberFormat="1" applyFont="1" applyFill="1" applyBorder="1" applyAlignment="1">
      <alignment horizontal="center" vertical="center" wrapText="1"/>
    </xf>
    <xf numFmtId="0" fontId="65" fillId="7" borderId="48" xfId="0" applyNumberFormat="1" applyFont="1" applyFill="1" applyBorder="1" applyAlignment="1">
      <alignment horizontal="center" vertical="center" wrapText="1"/>
    </xf>
    <xf numFmtId="0" fontId="65" fillId="0" borderId="19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/>
    </xf>
    <xf numFmtId="0" fontId="65" fillId="7" borderId="47" xfId="0" applyNumberFormat="1" applyFont="1" applyFill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/>
    </xf>
    <xf numFmtId="0" fontId="65" fillId="7" borderId="4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7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54" fillId="2" borderId="3" xfId="0" applyNumberFormat="1" applyFont="1" applyFill="1" applyBorder="1" applyAlignment="1">
      <alignment horizontal="center" wrapText="1"/>
    </xf>
    <xf numFmtId="49" fontId="52" fillId="0" borderId="17" xfId="0" applyNumberFormat="1" applyFont="1" applyFill="1" applyBorder="1" applyAlignment="1">
      <alignment horizontal="center" wrapText="1"/>
    </xf>
    <xf numFmtId="49" fontId="52" fillId="0" borderId="17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57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7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63" xfId="0" applyNumberFormat="1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5" fillId="10" borderId="34" xfId="0" applyFont="1" applyFill="1" applyBorder="1" applyAlignment="1">
      <alignment horizontal="left" vertical="center" wrapText="1"/>
    </xf>
    <xf numFmtId="0" fontId="66" fillId="10" borderId="51" xfId="0" applyFont="1" applyFill="1" applyBorder="1" applyAlignment="1">
      <alignment horizontal="left" vertical="center" wrapText="1"/>
    </xf>
    <xf numFmtId="0" fontId="66" fillId="10" borderId="41" xfId="0" applyFont="1" applyFill="1" applyBorder="1" applyAlignment="1">
      <alignment horizontal="left" vertical="center" wrapText="1"/>
    </xf>
    <xf numFmtId="0" fontId="63" fillId="0" borderId="27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left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10" borderId="51" xfId="0" applyFont="1" applyFill="1" applyBorder="1" applyAlignment="1">
      <alignment horizontal="left" vertical="center" wrapText="1"/>
    </xf>
    <xf numFmtId="0" fontId="65" fillId="10" borderId="41" xfId="0" applyFont="1" applyFill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6" fillId="0" borderId="3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left" vertical="center" wrapText="1"/>
    </xf>
    <xf numFmtId="0" fontId="66" fillId="0" borderId="51" xfId="0" applyFont="1" applyBorder="1" applyAlignment="1">
      <alignment horizontal="left" vertical="center" wrapText="1"/>
    </xf>
    <xf numFmtId="0" fontId="65" fillId="0" borderId="57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49" fontId="65" fillId="0" borderId="35" xfId="0" applyNumberFormat="1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left" vertical="center" wrapText="1"/>
    </xf>
    <xf numFmtId="49" fontId="65" fillId="0" borderId="42" xfId="0" applyNumberFormat="1" applyFont="1" applyBorder="1" applyAlignment="1">
      <alignment horizontal="left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49" fontId="65" fillId="0" borderId="34" xfId="0" applyNumberFormat="1" applyFont="1" applyBorder="1" applyAlignment="1">
      <alignment horizontal="left" vertical="center" wrapText="1"/>
    </xf>
    <xf numFmtId="49" fontId="65" fillId="0" borderId="41" xfId="0" applyNumberFormat="1" applyFont="1" applyBorder="1" applyAlignment="1">
      <alignment horizontal="left" vertical="center" wrapText="1"/>
    </xf>
    <xf numFmtId="49" fontId="65" fillId="0" borderId="51" xfId="0" applyNumberFormat="1" applyFont="1" applyBorder="1" applyAlignment="1">
      <alignment horizontal="left" vertical="center" wrapText="1"/>
    </xf>
    <xf numFmtId="0" fontId="63" fillId="0" borderId="48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6" fillId="0" borderId="51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8" xfId="0" applyBorder="1" applyAlignment="1">
      <alignment vertical="top"/>
    </xf>
    <xf numFmtId="0" fontId="44" fillId="0" borderId="6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6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0" fontId="62" fillId="0" borderId="5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4" fillId="0" borderId="60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61" xfId="0" applyFont="1" applyBorder="1" applyAlignment="1">
      <alignment horizontal="left" vertical="center"/>
    </xf>
    <xf numFmtId="49" fontId="44" fillId="0" borderId="9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28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8" xfId="0" applyFont="1" applyBorder="1" applyAlignment="1">
      <alignment vertical="center" wrapText="1"/>
    </xf>
    <xf numFmtId="0" fontId="8" fillId="0" borderId="6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44" fillId="11" borderId="16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69" xfId="0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11" borderId="14" xfId="0" applyFont="1" applyFill="1" applyBorder="1" applyAlignment="1">
      <alignment horizontal="center" vertical="center"/>
    </xf>
    <xf numFmtId="0" fontId="0" fillId="11" borderId="66" xfId="0" applyFill="1" applyBorder="1" applyAlignment="1">
      <alignment horizontal="center" vertical="center"/>
    </xf>
    <xf numFmtId="0" fontId="0" fillId="11" borderId="68" xfId="0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0" fillId="11" borderId="16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69" xfId="0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6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12" fillId="0" borderId="66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63" xfId="0" applyNumberFormat="1" applyFont="1" applyBorder="1" applyAlignment="1">
      <alignment horizontal="left" vertical="center"/>
    </xf>
    <xf numFmtId="49" fontId="12" fillId="0" borderId="55" xfId="0" applyNumberFormat="1" applyFont="1" applyBorder="1" applyAlignment="1">
      <alignment horizontal="left" vertical="center"/>
    </xf>
    <xf numFmtId="49" fontId="9" fillId="0" borderId="6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12" fillId="0" borderId="11" xfId="0" applyNumberFormat="1" applyFont="1" applyBorder="1" applyAlignment="1">
      <alignment horizontal="left"/>
    </xf>
    <xf numFmtId="0" fontId="12" fillId="0" borderId="63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49" fontId="12" fillId="0" borderId="66" xfId="0" applyNumberFormat="1" applyFont="1" applyBorder="1" applyAlignment="1">
      <alignment horizontal="left"/>
    </xf>
    <xf numFmtId="49" fontId="12" fillId="0" borderId="58" xfId="0" applyNumberFormat="1" applyFont="1" applyBorder="1" applyAlignment="1">
      <alignment horizontal="left"/>
    </xf>
    <xf numFmtId="49" fontId="15" fillId="0" borderId="38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 horizontal="left"/>
    </xf>
    <xf numFmtId="49" fontId="15" fillId="0" borderId="37" xfId="0" applyNumberFormat="1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49" fontId="5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28" fillId="0" borderId="0" xfId="0" applyNumberFormat="1" applyFont="1" applyFill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textRotation="90" wrapText="1"/>
    </xf>
    <xf numFmtId="0" fontId="31" fillId="0" borderId="72" xfId="0" applyFont="1" applyFill="1" applyBorder="1" applyAlignment="1">
      <alignment horizontal="center" vertical="center" textRotation="90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textRotation="90" wrapText="1"/>
    </xf>
    <xf numFmtId="0" fontId="31" fillId="0" borderId="17" xfId="0" applyFont="1" applyFill="1" applyBorder="1" applyAlignment="1">
      <alignment horizontal="center" vertical="center" textRotation="90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top" wrapText="1"/>
    </xf>
    <xf numFmtId="49" fontId="7" fillId="0" borderId="4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73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top" wrapText="1"/>
    </xf>
    <xf numFmtId="49" fontId="14" fillId="0" borderId="4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49" fontId="12" fillId="6" borderId="1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textRotation="90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9" fillId="6" borderId="0" xfId="0" applyNumberFormat="1" applyFont="1" applyFill="1" applyBorder="1" applyAlignment="1">
      <alignment horizontal="right" wrapText="1"/>
    </xf>
    <xf numFmtId="0" fontId="0" fillId="6" borderId="0" xfId="0" applyFill="1" applyAlignment="1">
      <alignment horizontal="center"/>
    </xf>
    <xf numFmtId="49" fontId="12" fillId="6" borderId="0" xfId="0" applyNumberFormat="1" applyFont="1" applyFill="1" applyBorder="1" applyAlignment="1">
      <alignment horizontal="right"/>
    </xf>
    <xf numFmtId="0" fontId="20" fillId="6" borderId="0" xfId="0" applyFont="1" applyFill="1" applyAlignment="1">
      <alignment horizontal="center" vertical="center"/>
    </xf>
    <xf numFmtId="49" fontId="12" fillId="6" borderId="0" xfId="0" applyNumberFormat="1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 textRotation="90" wrapText="1"/>
    </xf>
    <xf numFmtId="0" fontId="34" fillId="4" borderId="0" xfId="0" applyFont="1" applyFill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 shrinkToFit="1"/>
    </xf>
    <xf numFmtId="0" fontId="30" fillId="0" borderId="3" xfId="0" applyFont="1" applyBorder="1" applyAlignment="1">
      <alignment horizontal="center" vertical="center" textRotation="90" wrapText="1"/>
    </xf>
    <xf numFmtId="49" fontId="23" fillId="0" borderId="0" xfId="0" applyNumberFormat="1" applyFont="1" applyBorder="1" applyAlignment="1">
      <alignment horizontal="right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4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152400</xdr:rowOff>
    </xdr:from>
    <xdr:to>
      <xdr:col>3</xdr:col>
      <xdr:colOff>121053</xdr:colOff>
      <xdr:row>2</xdr:row>
      <xdr:rowOff>175260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152400"/>
          <a:ext cx="2201312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425824</xdr:colOff>
      <xdr:row>27</xdr:row>
      <xdr:rowOff>44824</xdr:rowOff>
    </xdr:from>
    <xdr:to>
      <xdr:col>11</xdr:col>
      <xdr:colOff>1382246</xdr:colOff>
      <xdr:row>40</xdr:row>
      <xdr:rowOff>175372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06" y="3810000"/>
          <a:ext cx="7926481" cy="217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112061</xdr:colOff>
      <xdr:row>37</xdr:row>
      <xdr:rowOff>156880</xdr:rowOff>
    </xdr:from>
    <xdr:to>
      <xdr:col>11</xdr:col>
      <xdr:colOff>1002928</xdr:colOff>
      <xdr:row>53</xdr:row>
      <xdr:rowOff>146234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3" y="7014880"/>
          <a:ext cx="7916956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zoomScale="85" zoomScaleNormal="85" workbookViewId="0">
      <selection activeCell="H56" sqref="H56"/>
    </sheetView>
  </sheetViews>
  <sheetFormatPr defaultColWidth="11.33203125" defaultRowHeight="15.6" x14ac:dyDescent="0.25"/>
  <cols>
    <col min="1" max="1" width="5.6640625" style="430" customWidth="1"/>
    <col min="2" max="2" width="30.33203125" style="437" customWidth="1"/>
    <col min="3" max="3" width="28" style="437" customWidth="1"/>
    <col min="4" max="4" width="12.33203125" style="415" customWidth="1"/>
    <col min="5" max="5" width="13" style="415" customWidth="1"/>
    <col min="6" max="6" width="12" style="415" customWidth="1"/>
    <col min="7" max="7" width="13" style="415" customWidth="1"/>
    <col min="8" max="8" width="12.88671875" style="415" customWidth="1"/>
    <col min="9" max="9" width="13.109375" style="415" customWidth="1"/>
    <col min="10" max="10" width="13.33203125" style="415" customWidth="1"/>
    <col min="11" max="11" width="13.109375" style="415" customWidth="1"/>
    <col min="12" max="12" width="13.33203125" style="415" customWidth="1"/>
    <col min="13" max="13" width="13.5546875" style="415" customWidth="1"/>
    <col min="14" max="14" width="19.5546875" style="415" customWidth="1"/>
    <col min="15" max="15" width="13.5546875" style="415" customWidth="1"/>
    <col min="16" max="16" width="12.5546875" style="415" customWidth="1"/>
    <col min="17" max="17" width="0.109375" style="415" customWidth="1"/>
    <col min="18" max="18" width="14.33203125" style="415" customWidth="1"/>
    <col min="19" max="19" width="11.33203125" style="415" hidden="1" customWidth="1"/>
    <col min="20" max="20" width="15.44140625" style="415" customWidth="1"/>
    <col min="21" max="21" width="0.109375" style="415" customWidth="1"/>
    <col min="22" max="22" width="13.88671875" style="415" customWidth="1"/>
    <col min="23" max="23" width="0.33203125" style="415" customWidth="1"/>
    <col min="24" max="24" width="17.109375" style="415" customWidth="1"/>
    <col min="25" max="25" width="0.109375" style="415" customWidth="1"/>
    <col min="26" max="26" width="14.6640625" style="415" customWidth="1"/>
    <col min="27" max="27" width="1" style="415" customWidth="1"/>
    <col min="28" max="28" width="16" style="415" customWidth="1"/>
    <col min="29" max="29" width="0.109375" style="415" customWidth="1"/>
    <col min="30" max="30" width="18.33203125" style="415" customWidth="1"/>
    <col min="31" max="31" width="0.33203125" style="415" customWidth="1"/>
    <col min="32" max="32" width="19.33203125" style="415" customWidth="1"/>
    <col min="33" max="33" width="0.5546875" style="415" customWidth="1"/>
    <col min="34" max="256" width="11.33203125" style="415"/>
    <col min="257" max="257" width="5.6640625" style="415" customWidth="1"/>
    <col min="258" max="258" width="30.33203125" style="415" customWidth="1"/>
    <col min="259" max="259" width="28" style="415" customWidth="1"/>
    <col min="260" max="260" width="12.33203125" style="415" customWidth="1"/>
    <col min="261" max="261" width="13" style="415" customWidth="1"/>
    <col min="262" max="262" width="12" style="415" customWidth="1"/>
    <col min="263" max="263" width="13" style="415" customWidth="1"/>
    <col min="264" max="264" width="12.88671875" style="415" customWidth="1"/>
    <col min="265" max="265" width="13.109375" style="415" customWidth="1"/>
    <col min="266" max="266" width="13.33203125" style="415" customWidth="1"/>
    <col min="267" max="267" width="13.109375" style="415" customWidth="1"/>
    <col min="268" max="268" width="13.33203125" style="415" customWidth="1"/>
    <col min="269" max="269" width="13.5546875" style="415" customWidth="1"/>
    <col min="270" max="270" width="19.5546875" style="415" customWidth="1"/>
    <col min="271" max="271" width="13.5546875" style="415" customWidth="1"/>
    <col min="272" max="272" width="12.5546875" style="415" customWidth="1"/>
    <col min="273" max="273" width="0.109375" style="415" customWidth="1"/>
    <col min="274" max="274" width="14.33203125" style="415" customWidth="1"/>
    <col min="275" max="275" width="0" style="415" hidden="1" customWidth="1"/>
    <col min="276" max="276" width="15.44140625" style="415" customWidth="1"/>
    <col min="277" max="277" width="0.109375" style="415" customWidth="1"/>
    <col min="278" max="278" width="13.88671875" style="415" customWidth="1"/>
    <col min="279" max="279" width="0.33203125" style="415" customWidth="1"/>
    <col min="280" max="280" width="17.109375" style="415" customWidth="1"/>
    <col min="281" max="281" width="0.109375" style="415" customWidth="1"/>
    <col min="282" max="282" width="14.6640625" style="415" customWidth="1"/>
    <col min="283" max="283" width="1" style="415" customWidth="1"/>
    <col min="284" max="284" width="16" style="415" customWidth="1"/>
    <col min="285" max="285" width="0.109375" style="415" customWidth="1"/>
    <col min="286" max="286" width="18.33203125" style="415" customWidth="1"/>
    <col min="287" max="287" width="0.33203125" style="415" customWidth="1"/>
    <col min="288" max="288" width="19.33203125" style="415" customWidth="1"/>
    <col min="289" max="289" width="0.5546875" style="415" customWidth="1"/>
    <col min="290" max="512" width="11.33203125" style="415"/>
    <col min="513" max="513" width="5.6640625" style="415" customWidth="1"/>
    <col min="514" max="514" width="30.33203125" style="415" customWidth="1"/>
    <col min="515" max="515" width="28" style="415" customWidth="1"/>
    <col min="516" max="516" width="12.33203125" style="415" customWidth="1"/>
    <col min="517" max="517" width="13" style="415" customWidth="1"/>
    <col min="518" max="518" width="12" style="415" customWidth="1"/>
    <col min="519" max="519" width="13" style="415" customWidth="1"/>
    <col min="520" max="520" width="12.88671875" style="415" customWidth="1"/>
    <col min="521" max="521" width="13.109375" style="415" customWidth="1"/>
    <col min="522" max="522" width="13.33203125" style="415" customWidth="1"/>
    <col min="523" max="523" width="13.109375" style="415" customWidth="1"/>
    <col min="524" max="524" width="13.33203125" style="415" customWidth="1"/>
    <col min="525" max="525" width="13.5546875" style="415" customWidth="1"/>
    <col min="526" max="526" width="19.5546875" style="415" customWidth="1"/>
    <col min="527" max="527" width="13.5546875" style="415" customWidth="1"/>
    <col min="528" max="528" width="12.5546875" style="415" customWidth="1"/>
    <col min="529" max="529" width="0.109375" style="415" customWidth="1"/>
    <col min="530" max="530" width="14.33203125" style="415" customWidth="1"/>
    <col min="531" max="531" width="0" style="415" hidden="1" customWidth="1"/>
    <col min="532" max="532" width="15.44140625" style="415" customWidth="1"/>
    <col min="533" max="533" width="0.109375" style="415" customWidth="1"/>
    <col min="534" max="534" width="13.88671875" style="415" customWidth="1"/>
    <col min="535" max="535" width="0.33203125" style="415" customWidth="1"/>
    <col min="536" max="536" width="17.109375" style="415" customWidth="1"/>
    <col min="537" max="537" width="0.109375" style="415" customWidth="1"/>
    <col min="538" max="538" width="14.6640625" style="415" customWidth="1"/>
    <col min="539" max="539" width="1" style="415" customWidth="1"/>
    <col min="540" max="540" width="16" style="415" customWidth="1"/>
    <col min="541" max="541" width="0.109375" style="415" customWidth="1"/>
    <col min="542" max="542" width="18.33203125" style="415" customWidth="1"/>
    <col min="543" max="543" width="0.33203125" style="415" customWidth="1"/>
    <col min="544" max="544" width="19.33203125" style="415" customWidth="1"/>
    <col min="545" max="545" width="0.5546875" style="415" customWidth="1"/>
    <col min="546" max="768" width="11.33203125" style="415"/>
    <col min="769" max="769" width="5.6640625" style="415" customWidth="1"/>
    <col min="770" max="770" width="30.33203125" style="415" customWidth="1"/>
    <col min="771" max="771" width="28" style="415" customWidth="1"/>
    <col min="772" max="772" width="12.33203125" style="415" customWidth="1"/>
    <col min="773" max="773" width="13" style="415" customWidth="1"/>
    <col min="774" max="774" width="12" style="415" customWidth="1"/>
    <col min="775" max="775" width="13" style="415" customWidth="1"/>
    <col min="776" max="776" width="12.88671875" style="415" customWidth="1"/>
    <col min="777" max="777" width="13.109375" style="415" customWidth="1"/>
    <col min="778" max="778" width="13.33203125" style="415" customWidth="1"/>
    <col min="779" max="779" width="13.109375" style="415" customWidth="1"/>
    <col min="780" max="780" width="13.33203125" style="415" customWidth="1"/>
    <col min="781" max="781" width="13.5546875" style="415" customWidth="1"/>
    <col min="782" max="782" width="19.5546875" style="415" customWidth="1"/>
    <col min="783" max="783" width="13.5546875" style="415" customWidth="1"/>
    <col min="784" max="784" width="12.5546875" style="415" customWidth="1"/>
    <col min="785" max="785" width="0.109375" style="415" customWidth="1"/>
    <col min="786" max="786" width="14.33203125" style="415" customWidth="1"/>
    <col min="787" max="787" width="0" style="415" hidden="1" customWidth="1"/>
    <col min="788" max="788" width="15.44140625" style="415" customWidth="1"/>
    <col min="789" max="789" width="0.109375" style="415" customWidth="1"/>
    <col min="790" max="790" width="13.88671875" style="415" customWidth="1"/>
    <col min="791" max="791" width="0.33203125" style="415" customWidth="1"/>
    <col min="792" max="792" width="17.109375" style="415" customWidth="1"/>
    <col min="793" max="793" width="0.109375" style="415" customWidth="1"/>
    <col min="794" max="794" width="14.6640625" style="415" customWidth="1"/>
    <col min="795" max="795" width="1" style="415" customWidth="1"/>
    <col min="796" max="796" width="16" style="415" customWidth="1"/>
    <col min="797" max="797" width="0.109375" style="415" customWidth="1"/>
    <col min="798" max="798" width="18.33203125" style="415" customWidth="1"/>
    <col min="799" max="799" width="0.33203125" style="415" customWidth="1"/>
    <col min="800" max="800" width="19.33203125" style="415" customWidth="1"/>
    <col min="801" max="801" width="0.5546875" style="415" customWidth="1"/>
    <col min="802" max="1024" width="11.33203125" style="415"/>
    <col min="1025" max="1025" width="5.6640625" style="415" customWidth="1"/>
    <col min="1026" max="1026" width="30.33203125" style="415" customWidth="1"/>
    <col min="1027" max="1027" width="28" style="415" customWidth="1"/>
    <col min="1028" max="1028" width="12.33203125" style="415" customWidth="1"/>
    <col min="1029" max="1029" width="13" style="415" customWidth="1"/>
    <col min="1030" max="1030" width="12" style="415" customWidth="1"/>
    <col min="1031" max="1031" width="13" style="415" customWidth="1"/>
    <col min="1032" max="1032" width="12.88671875" style="415" customWidth="1"/>
    <col min="1033" max="1033" width="13.109375" style="415" customWidth="1"/>
    <col min="1034" max="1034" width="13.33203125" style="415" customWidth="1"/>
    <col min="1035" max="1035" width="13.109375" style="415" customWidth="1"/>
    <col min="1036" max="1036" width="13.33203125" style="415" customWidth="1"/>
    <col min="1037" max="1037" width="13.5546875" style="415" customWidth="1"/>
    <col min="1038" max="1038" width="19.5546875" style="415" customWidth="1"/>
    <col min="1039" max="1039" width="13.5546875" style="415" customWidth="1"/>
    <col min="1040" max="1040" width="12.5546875" style="415" customWidth="1"/>
    <col min="1041" max="1041" width="0.109375" style="415" customWidth="1"/>
    <col min="1042" max="1042" width="14.33203125" style="415" customWidth="1"/>
    <col min="1043" max="1043" width="0" style="415" hidden="1" customWidth="1"/>
    <col min="1044" max="1044" width="15.44140625" style="415" customWidth="1"/>
    <col min="1045" max="1045" width="0.109375" style="415" customWidth="1"/>
    <col min="1046" max="1046" width="13.88671875" style="415" customWidth="1"/>
    <col min="1047" max="1047" width="0.33203125" style="415" customWidth="1"/>
    <col min="1048" max="1048" width="17.109375" style="415" customWidth="1"/>
    <col min="1049" max="1049" width="0.109375" style="415" customWidth="1"/>
    <col min="1050" max="1050" width="14.6640625" style="415" customWidth="1"/>
    <col min="1051" max="1051" width="1" style="415" customWidth="1"/>
    <col min="1052" max="1052" width="16" style="415" customWidth="1"/>
    <col min="1053" max="1053" width="0.109375" style="415" customWidth="1"/>
    <col min="1054" max="1054" width="18.33203125" style="415" customWidth="1"/>
    <col min="1055" max="1055" width="0.33203125" style="415" customWidth="1"/>
    <col min="1056" max="1056" width="19.33203125" style="415" customWidth="1"/>
    <col min="1057" max="1057" width="0.5546875" style="415" customWidth="1"/>
    <col min="1058" max="1280" width="11.33203125" style="415"/>
    <col min="1281" max="1281" width="5.6640625" style="415" customWidth="1"/>
    <col min="1282" max="1282" width="30.33203125" style="415" customWidth="1"/>
    <col min="1283" max="1283" width="28" style="415" customWidth="1"/>
    <col min="1284" max="1284" width="12.33203125" style="415" customWidth="1"/>
    <col min="1285" max="1285" width="13" style="415" customWidth="1"/>
    <col min="1286" max="1286" width="12" style="415" customWidth="1"/>
    <col min="1287" max="1287" width="13" style="415" customWidth="1"/>
    <col min="1288" max="1288" width="12.88671875" style="415" customWidth="1"/>
    <col min="1289" max="1289" width="13.109375" style="415" customWidth="1"/>
    <col min="1290" max="1290" width="13.33203125" style="415" customWidth="1"/>
    <col min="1291" max="1291" width="13.109375" style="415" customWidth="1"/>
    <col min="1292" max="1292" width="13.33203125" style="415" customWidth="1"/>
    <col min="1293" max="1293" width="13.5546875" style="415" customWidth="1"/>
    <col min="1294" max="1294" width="19.5546875" style="415" customWidth="1"/>
    <col min="1295" max="1295" width="13.5546875" style="415" customWidth="1"/>
    <col min="1296" max="1296" width="12.5546875" style="415" customWidth="1"/>
    <col min="1297" max="1297" width="0.109375" style="415" customWidth="1"/>
    <col min="1298" max="1298" width="14.33203125" style="415" customWidth="1"/>
    <col min="1299" max="1299" width="0" style="415" hidden="1" customWidth="1"/>
    <col min="1300" max="1300" width="15.44140625" style="415" customWidth="1"/>
    <col min="1301" max="1301" width="0.109375" style="415" customWidth="1"/>
    <col min="1302" max="1302" width="13.88671875" style="415" customWidth="1"/>
    <col min="1303" max="1303" width="0.33203125" style="415" customWidth="1"/>
    <col min="1304" max="1304" width="17.109375" style="415" customWidth="1"/>
    <col min="1305" max="1305" width="0.109375" style="415" customWidth="1"/>
    <col min="1306" max="1306" width="14.6640625" style="415" customWidth="1"/>
    <col min="1307" max="1307" width="1" style="415" customWidth="1"/>
    <col min="1308" max="1308" width="16" style="415" customWidth="1"/>
    <col min="1309" max="1309" width="0.109375" style="415" customWidth="1"/>
    <col min="1310" max="1310" width="18.33203125" style="415" customWidth="1"/>
    <col min="1311" max="1311" width="0.33203125" style="415" customWidth="1"/>
    <col min="1312" max="1312" width="19.33203125" style="415" customWidth="1"/>
    <col min="1313" max="1313" width="0.5546875" style="415" customWidth="1"/>
    <col min="1314" max="1536" width="11.33203125" style="415"/>
    <col min="1537" max="1537" width="5.6640625" style="415" customWidth="1"/>
    <col min="1538" max="1538" width="30.33203125" style="415" customWidth="1"/>
    <col min="1539" max="1539" width="28" style="415" customWidth="1"/>
    <col min="1540" max="1540" width="12.33203125" style="415" customWidth="1"/>
    <col min="1541" max="1541" width="13" style="415" customWidth="1"/>
    <col min="1542" max="1542" width="12" style="415" customWidth="1"/>
    <col min="1543" max="1543" width="13" style="415" customWidth="1"/>
    <col min="1544" max="1544" width="12.88671875" style="415" customWidth="1"/>
    <col min="1545" max="1545" width="13.109375" style="415" customWidth="1"/>
    <col min="1546" max="1546" width="13.33203125" style="415" customWidth="1"/>
    <col min="1547" max="1547" width="13.109375" style="415" customWidth="1"/>
    <col min="1548" max="1548" width="13.33203125" style="415" customWidth="1"/>
    <col min="1549" max="1549" width="13.5546875" style="415" customWidth="1"/>
    <col min="1550" max="1550" width="19.5546875" style="415" customWidth="1"/>
    <col min="1551" max="1551" width="13.5546875" style="415" customWidth="1"/>
    <col min="1552" max="1552" width="12.5546875" style="415" customWidth="1"/>
    <col min="1553" max="1553" width="0.109375" style="415" customWidth="1"/>
    <col min="1554" max="1554" width="14.33203125" style="415" customWidth="1"/>
    <col min="1555" max="1555" width="0" style="415" hidden="1" customWidth="1"/>
    <col min="1556" max="1556" width="15.44140625" style="415" customWidth="1"/>
    <col min="1557" max="1557" width="0.109375" style="415" customWidth="1"/>
    <col min="1558" max="1558" width="13.88671875" style="415" customWidth="1"/>
    <col min="1559" max="1559" width="0.33203125" style="415" customWidth="1"/>
    <col min="1560" max="1560" width="17.109375" style="415" customWidth="1"/>
    <col min="1561" max="1561" width="0.109375" style="415" customWidth="1"/>
    <col min="1562" max="1562" width="14.6640625" style="415" customWidth="1"/>
    <col min="1563" max="1563" width="1" style="415" customWidth="1"/>
    <col min="1564" max="1564" width="16" style="415" customWidth="1"/>
    <col min="1565" max="1565" width="0.109375" style="415" customWidth="1"/>
    <col min="1566" max="1566" width="18.33203125" style="415" customWidth="1"/>
    <col min="1567" max="1567" width="0.33203125" style="415" customWidth="1"/>
    <col min="1568" max="1568" width="19.33203125" style="415" customWidth="1"/>
    <col min="1569" max="1569" width="0.5546875" style="415" customWidth="1"/>
    <col min="1570" max="1792" width="11.33203125" style="415"/>
    <col min="1793" max="1793" width="5.6640625" style="415" customWidth="1"/>
    <col min="1794" max="1794" width="30.33203125" style="415" customWidth="1"/>
    <col min="1795" max="1795" width="28" style="415" customWidth="1"/>
    <col min="1796" max="1796" width="12.33203125" style="415" customWidth="1"/>
    <col min="1797" max="1797" width="13" style="415" customWidth="1"/>
    <col min="1798" max="1798" width="12" style="415" customWidth="1"/>
    <col min="1799" max="1799" width="13" style="415" customWidth="1"/>
    <col min="1800" max="1800" width="12.88671875" style="415" customWidth="1"/>
    <col min="1801" max="1801" width="13.109375" style="415" customWidth="1"/>
    <col min="1802" max="1802" width="13.33203125" style="415" customWidth="1"/>
    <col min="1803" max="1803" width="13.109375" style="415" customWidth="1"/>
    <col min="1804" max="1804" width="13.33203125" style="415" customWidth="1"/>
    <col min="1805" max="1805" width="13.5546875" style="415" customWidth="1"/>
    <col min="1806" max="1806" width="19.5546875" style="415" customWidth="1"/>
    <col min="1807" max="1807" width="13.5546875" style="415" customWidth="1"/>
    <col min="1808" max="1808" width="12.5546875" style="415" customWidth="1"/>
    <col min="1809" max="1809" width="0.109375" style="415" customWidth="1"/>
    <col min="1810" max="1810" width="14.33203125" style="415" customWidth="1"/>
    <col min="1811" max="1811" width="0" style="415" hidden="1" customWidth="1"/>
    <col min="1812" max="1812" width="15.44140625" style="415" customWidth="1"/>
    <col min="1813" max="1813" width="0.109375" style="415" customWidth="1"/>
    <col min="1814" max="1814" width="13.88671875" style="415" customWidth="1"/>
    <col min="1815" max="1815" width="0.33203125" style="415" customWidth="1"/>
    <col min="1816" max="1816" width="17.109375" style="415" customWidth="1"/>
    <col min="1817" max="1817" width="0.109375" style="415" customWidth="1"/>
    <col min="1818" max="1818" width="14.6640625" style="415" customWidth="1"/>
    <col min="1819" max="1819" width="1" style="415" customWidth="1"/>
    <col min="1820" max="1820" width="16" style="415" customWidth="1"/>
    <col min="1821" max="1821" width="0.109375" style="415" customWidth="1"/>
    <col min="1822" max="1822" width="18.33203125" style="415" customWidth="1"/>
    <col min="1823" max="1823" width="0.33203125" style="415" customWidth="1"/>
    <col min="1824" max="1824" width="19.33203125" style="415" customWidth="1"/>
    <col min="1825" max="1825" width="0.5546875" style="415" customWidth="1"/>
    <col min="1826" max="2048" width="11.33203125" style="415"/>
    <col min="2049" max="2049" width="5.6640625" style="415" customWidth="1"/>
    <col min="2050" max="2050" width="30.33203125" style="415" customWidth="1"/>
    <col min="2051" max="2051" width="28" style="415" customWidth="1"/>
    <col min="2052" max="2052" width="12.33203125" style="415" customWidth="1"/>
    <col min="2053" max="2053" width="13" style="415" customWidth="1"/>
    <col min="2054" max="2054" width="12" style="415" customWidth="1"/>
    <col min="2055" max="2055" width="13" style="415" customWidth="1"/>
    <col min="2056" max="2056" width="12.88671875" style="415" customWidth="1"/>
    <col min="2057" max="2057" width="13.109375" style="415" customWidth="1"/>
    <col min="2058" max="2058" width="13.33203125" style="415" customWidth="1"/>
    <col min="2059" max="2059" width="13.109375" style="415" customWidth="1"/>
    <col min="2060" max="2060" width="13.33203125" style="415" customWidth="1"/>
    <col min="2061" max="2061" width="13.5546875" style="415" customWidth="1"/>
    <col min="2062" max="2062" width="19.5546875" style="415" customWidth="1"/>
    <col min="2063" max="2063" width="13.5546875" style="415" customWidth="1"/>
    <col min="2064" max="2064" width="12.5546875" style="415" customWidth="1"/>
    <col min="2065" max="2065" width="0.109375" style="415" customWidth="1"/>
    <col min="2066" max="2066" width="14.33203125" style="415" customWidth="1"/>
    <col min="2067" max="2067" width="0" style="415" hidden="1" customWidth="1"/>
    <col min="2068" max="2068" width="15.44140625" style="415" customWidth="1"/>
    <col min="2069" max="2069" width="0.109375" style="415" customWidth="1"/>
    <col min="2070" max="2070" width="13.88671875" style="415" customWidth="1"/>
    <col min="2071" max="2071" width="0.33203125" style="415" customWidth="1"/>
    <col min="2072" max="2072" width="17.109375" style="415" customWidth="1"/>
    <col min="2073" max="2073" width="0.109375" style="415" customWidth="1"/>
    <col min="2074" max="2074" width="14.6640625" style="415" customWidth="1"/>
    <col min="2075" max="2075" width="1" style="415" customWidth="1"/>
    <col min="2076" max="2076" width="16" style="415" customWidth="1"/>
    <col min="2077" max="2077" width="0.109375" style="415" customWidth="1"/>
    <col min="2078" max="2078" width="18.33203125" style="415" customWidth="1"/>
    <col min="2079" max="2079" width="0.33203125" style="415" customWidth="1"/>
    <col min="2080" max="2080" width="19.33203125" style="415" customWidth="1"/>
    <col min="2081" max="2081" width="0.5546875" style="415" customWidth="1"/>
    <col min="2082" max="2304" width="11.33203125" style="415"/>
    <col min="2305" max="2305" width="5.6640625" style="415" customWidth="1"/>
    <col min="2306" max="2306" width="30.33203125" style="415" customWidth="1"/>
    <col min="2307" max="2307" width="28" style="415" customWidth="1"/>
    <col min="2308" max="2308" width="12.33203125" style="415" customWidth="1"/>
    <col min="2309" max="2309" width="13" style="415" customWidth="1"/>
    <col min="2310" max="2310" width="12" style="415" customWidth="1"/>
    <col min="2311" max="2311" width="13" style="415" customWidth="1"/>
    <col min="2312" max="2312" width="12.88671875" style="415" customWidth="1"/>
    <col min="2313" max="2313" width="13.109375" style="415" customWidth="1"/>
    <col min="2314" max="2314" width="13.33203125" style="415" customWidth="1"/>
    <col min="2315" max="2315" width="13.109375" style="415" customWidth="1"/>
    <col min="2316" max="2316" width="13.33203125" style="415" customWidth="1"/>
    <col min="2317" max="2317" width="13.5546875" style="415" customWidth="1"/>
    <col min="2318" max="2318" width="19.5546875" style="415" customWidth="1"/>
    <col min="2319" max="2319" width="13.5546875" style="415" customWidth="1"/>
    <col min="2320" max="2320" width="12.5546875" style="415" customWidth="1"/>
    <col min="2321" max="2321" width="0.109375" style="415" customWidth="1"/>
    <col min="2322" max="2322" width="14.33203125" style="415" customWidth="1"/>
    <col min="2323" max="2323" width="0" style="415" hidden="1" customWidth="1"/>
    <col min="2324" max="2324" width="15.44140625" style="415" customWidth="1"/>
    <col min="2325" max="2325" width="0.109375" style="415" customWidth="1"/>
    <col min="2326" max="2326" width="13.88671875" style="415" customWidth="1"/>
    <col min="2327" max="2327" width="0.33203125" style="415" customWidth="1"/>
    <col min="2328" max="2328" width="17.109375" style="415" customWidth="1"/>
    <col min="2329" max="2329" width="0.109375" style="415" customWidth="1"/>
    <col min="2330" max="2330" width="14.6640625" style="415" customWidth="1"/>
    <col min="2331" max="2331" width="1" style="415" customWidth="1"/>
    <col min="2332" max="2332" width="16" style="415" customWidth="1"/>
    <col min="2333" max="2333" width="0.109375" style="415" customWidth="1"/>
    <col min="2334" max="2334" width="18.33203125" style="415" customWidth="1"/>
    <col min="2335" max="2335" width="0.33203125" style="415" customWidth="1"/>
    <col min="2336" max="2336" width="19.33203125" style="415" customWidth="1"/>
    <col min="2337" max="2337" width="0.5546875" style="415" customWidth="1"/>
    <col min="2338" max="2560" width="11.33203125" style="415"/>
    <col min="2561" max="2561" width="5.6640625" style="415" customWidth="1"/>
    <col min="2562" max="2562" width="30.33203125" style="415" customWidth="1"/>
    <col min="2563" max="2563" width="28" style="415" customWidth="1"/>
    <col min="2564" max="2564" width="12.33203125" style="415" customWidth="1"/>
    <col min="2565" max="2565" width="13" style="415" customWidth="1"/>
    <col min="2566" max="2566" width="12" style="415" customWidth="1"/>
    <col min="2567" max="2567" width="13" style="415" customWidth="1"/>
    <col min="2568" max="2568" width="12.88671875" style="415" customWidth="1"/>
    <col min="2569" max="2569" width="13.109375" style="415" customWidth="1"/>
    <col min="2570" max="2570" width="13.33203125" style="415" customWidth="1"/>
    <col min="2571" max="2571" width="13.109375" style="415" customWidth="1"/>
    <col min="2572" max="2572" width="13.33203125" style="415" customWidth="1"/>
    <col min="2573" max="2573" width="13.5546875" style="415" customWidth="1"/>
    <col min="2574" max="2574" width="19.5546875" style="415" customWidth="1"/>
    <col min="2575" max="2575" width="13.5546875" style="415" customWidth="1"/>
    <col min="2576" max="2576" width="12.5546875" style="415" customWidth="1"/>
    <col min="2577" max="2577" width="0.109375" style="415" customWidth="1"/>
    <col min="2578" max="2578" width="14.33203125" style="415" customWidth="1"/>
    <col min="2579" max="2579" width="0" style="415" hidden="1" customWidth="1"/>
    <col min="2580" max="2580" width="15.44140625" style="415" customWidth="1"/>
    <col min="2581" max="2581" width="0.109375" style="415" customWidth="1"/>
    <col min="2582" max="2582" width="13.88671875" style="415" customWidth="1"/>
    <col min="2583" max="2583" width="0.33203125" style="415" customWidth="1"/>
    <col min="2584" max="2584" width="17.109375" style="415" customWidth="1"/>
    <col min="2585" max="2585" width="0.109375" style="415" customWidth="1"/>
    <col min="2586" max="2586" width="14.6640625" style="415" customWidth="1"/>
    <col min="2587" max="2587" width="1" style="415" customWidth="1"/>
    <col min="2588" max="2588" width="16" style="415" customWidth="1"/>
    <col min="2589" max="2589" width="0.109375" style="415" customWidth="1"/>
    <col min="2590" max="2590" width="18.33203125" style="415" customWidth="1"/>
    <col min="2591" max="2591" width="0.33203125" style="415" customWidth="1"/>
    <col min="2592" max="2592" width="19.33203125" style="415" customWidth="1"/>
    <col min="2593" max="2593" width="0.5546875" style="415" customWidth="1"/>
    <col min="2594" max="2816" width="11.33203125" style="415"/>
    <col min="2817" max="2817" width="5.6640625" style="415" customWidth="1"/>
    <col min="2818" max="2818" width="30.33203125" style="415" customWidth="1"/>
    <col min="2819" max="2819" width="28" style="415" customWidth="1"/>
    <col min="2820" max="2820" width="12.33203125" style="415" customWidth="1"/>
    <col min="2821" max="2821" width="13" style="415" customWidth="1"/>
    <col min="2822" max="2822" width="12" style="415" customWidth="1"/>
    <col min="2823" max="2823" width="13" style="415" customWidth="1"/>
    <col min="2824" max="2824" width="12.88671875" style="415" customWidth="1"/>
    <col min="2825" max="2825" width="13.109375" style="415" customWidth="1"/>
    <col min="2826" max="2826" width="13.33203125" style="415" customWidth="1"/>
    <col min="2827" max="2827" width="13.109375" style="415" customWidth="1"/>
    <col min="2828" max="2828" width="13.33203125" style="415" customWidth="1"/>
    <col min="2829" max="2829" width="13.5546875" style="415" customWidth="1"/>
    <col min="2830" max="2830" width="19.5546875" style="415" customWidth="1"/>
    <col min="2831" max="2831" width="13.5546875" style="415" customWidth="1"/>
    <col min="2832" max="2832" width="12.5546875" style="415" customWidth="1"/>
    <col min="2833" max="2833" width="0.109375" style="415" customWidth="1"/>
    <col min="2834" max="2834" width="14.33203125" style="415" customWidth="1"/>
    <col min="2835" max="2835" width="0" style="415" hidden="1" customWidth="1"/>
    <col min="2836" max="2836" width="15.44140625" style="415" customWidth="1"/>
    <col min="2837" max="2837" width="0.109375" style="415" customWidth="1"/>
    <col min="2838" max="2838" width="13.88671875" style="415" customWidth="1"/>
    <col min="2839" max="2839" width="0.33203125" style="415" customWidth="1"/>
    <col min="2840" max="2840" width="17.109375" style="415" customWidth="1"/>
    <col min="2841" max="2841" width="0.109375" style="415" customWidth="1"/>
    <col min="2842" max="2842" width="14.6640625" style="415" customWidth="1"/>
    <col min="2843" max="2843" width="1" style="415" customWidth="1"/>
    <col min="2844" max="2844" width="16" style="415" customWidth="1"/>
    <col min="2845" max="2845" width="0.109375" style="415" customWidth="1"/>
    <col min="2846" max="2846" width="18.33203125" style="415" customWidth="1"/>
    <col min="2847" max="2847" width="0.33203125" style="415" customWidth="1"/>
    <col min="2848" max="2848" width="19.33203125" style="415" customWidth="1"/>
    <col min="2849" max="2849" width="0.5546875" style="415" customWidth="1"/>
    <col min="2850" max="3072" width="11.33203125" style="415"/>
    <col min="3073" max="3073" width="5.6640625" style="415" customWidth="1"/>
    <col min="3074" max="3074" width="30.33203125" style="415" customWidth="1"/>
    <col min="3075" max="3075" width="28" style="415" customWidth="1"/>
    <col min="3076" max="3076" width="12.33203125" style="415" customWidth="1"/>
    <col min="3077" max="3077" width="13" style="415" customWidth="1"/>
    <col min="3078" max="3078" width="12" style="415" customWidth="1"/>
    <col min="3079" max="3079" width="13" style="415" customWidth="1"/>
    <col min="3080" max="3080" width="12.88671875" style="415" customWidth="1"/>
    <col min="3081" max="3081" width="13.109375" style="415" customWidth="1"/>
    <col min="3082" max="3082" width="13.33203125" style="415" customWidth="1"/>
    <col min="3083" max="3083" width="13.109375" style="415" customWidth="1"/>
    <col min="3084" max="3084" width="13.33203125" style="415" customWidth="1"/>
    <col min="3085" max="3085" width="13.5546875" style="415" customWidth="1"/>
    <col min="3086" max="3086" width="19.5546875" style="415" customWidth="1"/>
    <col min="3087" max="3087" width="13.5546875" style="415" customWidth="1"/>
    <col min="3088" max="3088" width="12.5546875" style="415" customWidth="1"/>
    <col min="3089" max="3089" width="0.109375" style="415" customWidth="1"/>
    <col min="3090" max="3090" width="14.33203125" style="415" customWidth="1"/>
    <col min="3091" max="3091" width="0" style="415" hidden="1" customWidth="1"/>
    <col min="3092" max="3092" width="15.44140625" style="415" customWidth="1"/>
    <col min="3093" max="3093" width="0.109375" style="415" customWidth="1"/>
    <col min="3094" max="3094" width="13.88671875" style="415" customWidth="1"/>
    <col min="3095" max="3095" width="0.33203125" style="415" customWidth="1"/>
    <col min="3096" max="3096" width="17.109375" style="415" customWidth="1"/>
    <col min="3097" max="3097" width="0.109375" style="415" customWidth="1"/>
    <col min="3098" max="3098" width="14.6640625" style="415" customWidth="1"/>
    <col min="3099" max="3099" width="1" style="415" customWidth="1"/>
    <col min="3100" max="3100" width="16" style="415" customWidth="1"/>
    <col min="3101" max="3101" width="0.109375" style="415" customWidth="1"/>
    <col min="3102" max="3102" width="18.33203125" style="415" customWidth="1"/>
    <col min="3103" max="3103" width="0.33203125" style="415" customWidth="1"/>
    <col min="3104" max="3104" width="19.33203125" style="415" customWidth="1"/>
    <col min="3105" max="3105" width="0.5546875" style="415" customWidth="1"/>
    <col min="3106" max="3328" width="11.33203125" style="415"/>
    <col min="3329" max="3329" width="5.6640625" style="415" customWidth="1"/>
    <col min="3330" max="3330" width="30.33203125" style="415" customWidth="1"/>
    <col min="3331" max="3331" width="28" style="415" customWidth="1"/>
    <col min="3332" max="3332" width="12.33203125" style="415" customWidth="1"/>
    <col min="3333" max="3333" width="13" style="415" customWidth="1"/>
    <col min="3334" max="3334" width="12" style="415" customWidth="1"/>
    <col min="3335" max="3335" width="13" style="415" customWidth="1"/>
    <col min="3336" max="3336" width="12.88671875" style="415" customWidth="1"/>
    <col min="3337" max="3337" width="13.109375" style="415" customWidth="1"/>
    <col min="3338" max="3338" width="13.33203125" style="415" customWidth="1"/>
    <col min="3339" max="3339" width="13.109375" style="415" customWidth="1"/>
    <col min="3340" max="3340" width="13.33203125" style="415" customWidth="1"/>
    <col min="3341" max="3341" width="13.5546875" style="415" customWidth="1"/>
    <col min="3342" max="3342" width="19.5546875" style="415" customWidth="1"/>
    <col min="3343" max="3343" width="13.5546875" style="415" customWidth="1"/>
    <col min="3344" max="3344" width="12.5546875" style="415" customWidth="1"/>
    <col min="3345" max="3345" width="0.109375" style="415" customWidth="1"/>
    <col min="3346" max="3346" width="14.33203125" style="415" customWidth="1"/>
    <col min="3347" max="3347" width="0" style="415" hidden="1" customWidth="1"/>
    <col min="3348" max="3348" width="15.44140625" style="415" customWidth="1"/>
    <col min="3349" max="3349" width="0.109375" style="415" customWidth="1"/>
    <col min="3350" max="3350" width="13.88671875" style="415" customWidth="1"/>
    <col min="3351" max="3351" width="0.33203125" style="415" customWidth="1"/>
    <col min="3352" max="3352" width="17.109375" style="415" customWidth="1"/>
    <col min="3353" max="3353" width="0.109375" style="415" customWidth="1"/>
    <col min="3354" max="3354" width="14.6640625" style="415" customWidth="1"/>
    <col min="3355" max="3355" width="1" style="415" customWidth="1"/>
    <col min="3356" max="3356" width="16" style="415" customWidth="1"/>
    <col min="3357" max="3357" width="0.109375" style="415" customWidth="1"/>
    <col min="3358" max="3358" width="18.33203125" style="415" customWidth="1"/>
    <col min="3359" max="3359" width="0.33203125" style="415" customWidth="1"/>
    <col min="3360" max="3360" width="19.33203125" style="415" customWidth="1"/>
    <col min="3361" max="3361" width="0.5546875" style="415" customWidth="1"/>
    <col min="3362" max="3584" width="11.33203125" style="415"/>
    <col min="3585" max="3585" width="5.6640625" style="415" customWidth="1"/>
    <col min="3586" max="3586" width="30.33203125" style="415" customWidth="1"/>
    <col min="3587" max="3587" width="28" style="415" customWidth="1"/>
    <col min="3588" max="3588" width="12.33203125" style="415" customWidth="1"/>
    <col min="3589" max="3589" width="13" style="415" customWidth="1"/>
    <col min="3590" max="3590" width="12" style="415" customWidth="1"/>
    <col min="3591" max="3591" width="13" style="415" customWidth="1"/>
    <col min="3592" max="3592" width="12.88671875" style="415" customWidth="1"/>
    <col min="3593" max="3593" width="13.109375" style="415" customWidth="1"/>
    <col min="3594" max="3594" width="13.33203125" style="415" customWidth="1"/>
    <col min="3595" max="3595" width="13.109375" style="415" customWidth="1"/>
    <col min="3596" max="3596" width="13.33203125" style="415" customWidth="1"/>
    <col min="3597" max="3597" width="13.5546875" style="415" customWidth="1"/>
    <col min="3598" max="3598" width="19.5546875" style="415" customWidth="1"/>
    <col min="3599" max="3599" width="13.5546875" style="415" customWidth="1"/>
    <col min="3600" max="3600" width="12.5546875" style="415" customWidth="1"/>
    <col min="3601" max="3601" width="0.109375" style="415" customWidth="1"/>
    <col min="3602" max="3602" width="14.33203125" style="415" customWidth="1"/>
    <col min="3603" max="3603" width="0" style="415" hidden="1" customWidth="1"/>
    <col min="3604" max="3604" width="15.44140625" style="415" customWidth="1"/>
    <col min="3605" max="3605" width="0.109375" style="415" customWidth="1"/>
    <col min="3606" max="3606" width="13.88671875" style="415" customWidth="1"/>
    <col min="3607" max="3607" width="0.33203125" style="415" customWidth="1"/>
    <col min="3608" max="3608" width="17.109375" style="415" customWidth="1"/>
    <col min="3609" max="3609" width="0.109375" style="415" customWidth="1"/>
    <col min="3610" max="3610" width="14.6640625" style="415" customWidth="1"/>
    <col min="3611" max="3611" width="1" style="415" customWidth="1"/>
    <col min="3612" max="3612" width="16" style="415" customWidth="1"/>
    <col min="3613" max="3613" width="0.109375" style="415" customWidth="1"/>
    <col min="3614" max="3614" width="18.33203125" style="415" customWidth="1"/>
    <col min="3615" max="3615" width="0.33203125" style="415" customWidth="1"/>
    <col min="3616" max="3616" width="19.33203125" style="415" customWidth="1"/>
    <col min="3617" max="3617" width="0.5546875" style="415" customWidth="1"/>
    <col min="3618" max="3840" width="11.33203125" style="415"/>
    <col min="3841" max="3841" width="5.6640625" style="415" customWidth="1"/>
    <col min="3842" max="3842" width="30.33203125" style="415" customWidth="1"/>
    <col min="3843" max="3843" width="28" style="415" customWidth="1"/>
    <col min="3844" max="3844" width="12.33203125" style="415" customWidth="1"/>
    <col min="3845" max="3845" width="13" style="415" customWidth="1"/>
    <col min="3846" max="3846" width="12" style="415" customWidth="1"/>
    <col min="3847" max="3847" width="13" style="415" customWidth="1"/>
    <col min="3848" max="3848" width="12.88671875" style="415" customWidth="1"/>
    <col min="3849" max="3849" width="13.109375" style="415" customWidth="1"/>
    <col min="3850" max="3850" width="13.33203125" style="415" customWidth="1"/>
    <col min="3851" max="3851" width="13.109375" style="415" customWidth="1"/>
    <col min="3852" max="3852" width="13.33203125" style="415" customWidth="1"/>
    <col min="3853" max="3853" width="13.5546875" style="415" customWidth="1"/>
    <col min="3854" max="3854" width="19.5546875" style="415" customWidth="1"/>
    <col min="3855" max="3855" width="13.5546875" style="415" customWidth="1"/>
    <col min="3856" max="3856" width="12.5546875" style="415" customWidth="1"/>
    <col min="3857" max="3857" width="0.109375" style="415" customWidth="1"/>
    <col min="3858" max="3858" width="14.33203125" style="415" customWidth="1"/>
    <col min="3859" max="3859" width="0" style="415" hidden="1" customWidth="1"/>
    <col min="3860" max="3860" width="15.44140625" style="415" customWidth="1"/>
    <col min="3861" max="3861" width="0.109375" style="415" customWidth="1"/>
    <col min="3862" max="3862" width="13.88671875" style="415" customWidth="1"/>
    <col min="3863" max="3863" width="0.33203125" style="415" customWidth="1"/>
    <col min="3864" max="3864" width="17.109375" style="415" customWidth="1"/>
    <col min="3865" max="3865" width="0.109375" style="415" customWidth="1"/>
    <col min="3866" max="3866" width="14.6640625" style="415" customWidth="1"/>
    <col min="3867" max="3867" width="1" style="415" customWidth="1"/>
    <col min="3868" max="3868" width="16" style="415" customWidth="1"/>
    <col min="3869" max="3869" width="0.109375" style="415" customWidth="1"/>
    <col min="3870" max="3870" width="18.33203125" style="415" customWidth="1"/>
    <col min="3871" max="3871" width="0.33203125" style="415" customWidth="1"/>
    <col min="3872" max="3872" width="19.33203125" style="415" customWidth="1"/>
    <col min="3873" max="3873" width="0.5546875" style="415" customWidth="1"/>
    <col min="3874" max="4096" width="11.33203125" style="415"/>
    <col min="4097" max="4097" width="5.6640625" style="415" customWidth="1"/>
    <col min="4098" max="4098" width="30.33203125" style="415" customWidth="1"/>
    <col min="4099" max="4099" width="28" style="415" customWidth="1"/>
    <col min="4100" max="4100" width="12.33203125" style="415" customWidth="1"/>
    <col min="4101" max="4101" width="13" style="415" customWidth="1"/>
    <col min="4102" max="4102" width="12" style="415" customWidth="1"/>
    <col min="4103" max="4103" width="13" style="415" customWidth="1"/>
    <col min="4104" max="4104" width="12.88671875" style="415" customWidth="1"/>
    <col min="4105" max="4105" width="13.109375" style="415" customWidth="1"/>
    <col min="4106" max="4106" width="13.33203125" style="415" customWidth="1"/>
    <col min="4107" max="4107" width="13.109375" style="415" customWidth="1"/>
    <col min="4108" max="4108" width="13.33203125" style="415" customWidth="1"/>
    <col min="4109" max="4109" width="13.5546875" style="415" customWidth="1"/>
    <col min="4110" max="4110" width="19.5546875" style="415" customWidth="1"/>
    <col min="4111" max="4111" width="13.5546875" style="415" customWidth="1"/>
    <col min="4112" max="4112" width="12.5546875" style="415" customWidth="1"/>
    <col min="4113" max="4113" width="0.109375" style="415" customWidth="1"/>
    <col min="4114" max="4114" width="14.33203125" style="415" customWidth="1"/>
    <col min="4115" max="4115" width="0" style="415" hidden="1" customWidth="1"/>
    <col min="4116" max="4116" width="15.44140625" style="415" customWidth="1"/>
    <col min="4117" max="4117" width="0.109375" style="415" customWidth="1"/>
    <col min="4118" max="4118" width="13.88671875" style="415" customWidth="1"/>
    <col min="4119" max="4119" width="0.33203125" style="415" customWidth="1"/>
    <col min="4120" max="4120" width="17.109375" style="415" customWidth="1"/>
    <col min="4121" max="4121" width="0.109375" style="415" customWidth="1"/>
    <col min="4122" max="4122" width="14.6640625" style="415" customWidth="1"/>
    <col min="4123" max="4123" width="1" style="415" customWidth="1"/>
    <col min="4124" max="4124" width="16" style="415" customWidth="1"/>
    <col min="4125" max="4125" width="0.109375" style="415" customWidth="1"/>
    <col min="4126" max="4126" width="18.33203125" style="415" customWidth="1"/>
    <col min="4127" max="4127" width="0.33203125" style="415" customWidth="1"/>
    <col min="4128" max="4128" width="19.33203125" style="415" customWidth="1"/>
    <col min="4129" max="4129" width="0.5546875" style="415" customWidth="1"/>
    <col min="4130" max="4352" width="11.33203125" style="415"/>
    <col min="4353" max="4353" width="5.6640625" style="415" customWidth="1"/>
    <col min="4354" max="4354" width="30.33203125" style="415" customWidth="1"/>
    <col min="4355" max="4355" width="28" style="415" customWidth="1"/>
    <col min="4356" max="4356" width="12.33203125" style="415" customWidth="1"/>
    <col min="4357" max="4357" width="13" style="415" customWidth="1"/>
    <col min="4358" max="4358" width="12" style="415" customWidth="1"/>
    <col min="4359" max="4359" width="13" style="415" customWidth="1"/>
    <col min="4360" max="4360" width="12.88671875" style="415" customWidth="1"/>
    <col min="4361" max="4361" width="13.109375" style="415" customWidth="1"/>
    <col min="4362" max="4362" width="13.33203125" style="415" customWidth="1"/>
    <col min="4363" max="4363" width="13.109375" style="415" customWidth="1"/>
    <col min="4364" max="4364" width="13.33203125" style="415" customWidth="1"/>
    <col min="4365" max="4365" width="13.5546875" style="415" customWidth="1"/>
    <col min="4366" max="4366" width="19.5546875" style="415" customWidth="1"/>
    <col min="4367" max="4367" width="13.5546875" style="415" customWidth="1"/>
    <col min="4368" max="4368" width="12.5546875" style="415" customWidth="1"/>
    <col min="4369" max="4369" width="0.109375" style="415" customWidth="1"/>
    <col min="4370" max="4370" width="14.33203125" style="415" customWidth="1"/>
    <col min="4371" max="4371" width="0" style="415" hidden="1" customWidth="1"/>
    <col min="4372" max="4372" width="15.44140625" style="415" customWidth="1"/>
    <col min="4373" max="4373" width="0.109375" style="415" customWidth="1"/>
    <col min="4374" max="4374" width="13.88671875" style="415" customWidth="1"/>
    <col min="4375" max="4375" width="0.33203125" style="415" customWidth="1"/>
    <col min="4376" max="4376" width="17.109375" style="415" customWidth="1"/>
    <col min="4377" max="4377" width="0.109375" style="415" customWidth="1"/>
    <col min="4378" max="4378" width="14.6640625" style="415" customWidth="1"/>
    <col min="4379" max="4379" width="1" style="415" customWidth="1"/>
    <col min="4380" max="4380" width="16" style="415" customWidth="1"/>
    <col min="4381" max="4381" width="0.109375" style="415" customWidth="1"/>
    <col min="4382" max="4382" width="18.33203125" style="415" customWidth="1"/>
    <col min="4383" max="4383" width="0.33203125" style="415" customWidth="1"/>
    <col min="4384" max="4384" width="19.33203125" style="415" customWidth="1"/>
    <col min="4385" max="4385" width="0.5546875" style="415" customWidth="1"/>
    <col min="4386" max="4608" width="11.33203125" style="415"/>
    <col min="4609" max="4609" width="5.6640625" style="415" customWidth="1"/>
    <col min="4610" max="4610" width="30.33203125" style="415" customWidth="1"/>
    <col min="4611" max="4611" width="28" style="415" customWidth="1"/>
    <col min="4612" max="4612" width="12.33203125" style="415" customWidth="1"/>
    <col min="4613" max="4613" width="13" style="415" customWidth="1"/>
    <col min="4614" max="4614" width="12" style="415" customWidth="1"/>
    <col min="4615" max="4615" width="13" style="415" customWidth="1"/>
    <col min="4616" max="4616" width="12.88671875" style="415" customWidth="1"/>
    <col min="4617" max="4617" width="13.109375" style="415" customWidth="1"/>
    <col min="4618" max="4618" width="13.33203125" style="415" customWidth="1"/>
    <col min="4619" max="4619" width="13.109375" style="415" customWidth="1"/>
    <col min="4620" max="4620" width="13.33203125" style="415" customWidth="1"/>
    <col min="4621" max="4621" width="13.5546875" style="415" customWidth="1"/>
    <col min="4622" max="4622" width="19.5546875" style="415" customWidth="1"/>
    <col min="4623" max="4623" width="13.5546875" style="415" customWidth="1"/>
    <col min="4624" max="4624" width="12.5546875" style="415" customWidth="1"/>
    <col min="4625" max="4625" width="0.109375" style="415" customWidth="1"/>
    <col min="4626" max="4626" width="14.33203125" style="415" customWidth="1"/>
    <col min="4627" max="4627" width="0" style="415" hidden="1" customWidth="1"/>
    <col min="4628" max="4628" width="15.44140625" style="415" customWidth="1"/>
    <col min="4629" max="4629" width="0.109375" style="415" customWidth="1"/>
    <col min="4630" max="4630" width="13.88671875" style="415" customWidth="1"/>
    <col min="4631" max="4631" width="0.33203125" style="415" customWidth="1"/>
    <col min="4632" max="4632" width="17.109375" style="415" customWidth="1"/>
    <col min="4633" max="4633" width="0.109375" style="415" customWidth="1"/>
    <col min="4634" max="4634" width="14.6640625" style="415" customWidth="1"/>
    <col min="4635" max="4635" width="1" style="415" customWidth="1"/>
    <col min="4636" max="4636" width="16" style="415" customWidth="1"/>
    <col min="4637" max="4637" width="0.109375" style="415" customWidth="1"/>
    <col min="4638" max="4638" width="18.33203125" style="415" customWidth="1"/>
    <col min="4639" max="4639" width="0.33203125" style="415" customWidth="1"/>
    <col min="4640" max="4640" width="19.33203125" style="415" customWidth="1"/>
    <col min="4641" max="4641" width="0.5546875" style="415" customWidth="1"/>
    <col min="4642" max="4864" width="11.33203125" style="415"/>
    <col min="4865" max="4865" width="5.6640625" style="415" customWidth="1"/>
    <col min="4866" max="4866" width="30.33203125" style="415" customWidth="1"/>
    <col min="4867" max="4867" width="28" style="415" customWidth="1"/>
    <col min="4868" max="4868" width="12.33203125" style="415" customWidth="1"/>
    <col min="4869" max="4869" width="13" style="415" customWidth="1"/>
    <col min="4870" max="4870" width="12" style="415" customWidth="1"/>
    <col min="4871" max="4871" width="13" style="415" customWidth="1"/>
    <col min="4872" max="4872" width="12.88671875" style="415" customWidth="1"/>
    <col min="4873" max="4873" width="13.109375" style="415" customWidth="1"/>
    <col min="4874" max="4874" width="13.33203125" style="415" customWidth="1"/>
    <col min="4875" max="4875" width="13.109375" style="415" customWidth="1"/>
    <col min="4876" max="4876" width="13.33203125" style="415" customWidth="1"/>
    <col min="4877" max="4877" width="13.5546875" style="415" customWidth="1"/>
    <col min="4878" max="4878" width="19.5546875" style="415" customWidth="1"/>
    <col min="4879" max="4879" width="13.5546875" style="415" customWidth="1"/>
    <col min="4880" max="4880" width="12.5546875" style="415" customWidth="1"/>
    <col min="4881" max="4881" width="0.109375" style="415" customWidth="1"/>
    <col min="4882" max="4882" width="14.33203125" style="415" customWidth="1"/>
    <col min="4883" max="4883" width="0" style="415" hidden="1" customWidth="1"/>
    <col min="4884" max="4884" width="15.44140625" style="415" customWidth="1"/>
    <col min="4885" max="4885" width="0.109375" style="415" customWidth="1"/>
    <col min="4886" max="4886" width="13.88671875" style="415" customWidth="1"/>
    <col min="4887" max="4887" width="0.33203125" style="415" customWidth="1"/>
    <col min="4888" max="4888" width="17.109375" style="415" customWidth="1"/>
    <col min="4889" max="4889" width="0.109375" style="415" customWidth="1"/>
    <col min="4890" max="4890" width="14.6640625" style="415" customWidth="1"/>
    <col min="4891" max="4891" width="1" style="415" customWidth="1"/>
    <col min="4892" max="4892" width="16" style="415" customWidth="1"/>
    <col min="4893" max="4893" width="0.109375" style="415" customWidth="1"/>
    <col min="4894" max="4894" width="18.33203125" style="415" customWidth="1"/>
    <col min="4895" max="4895" width="0.33203125" style="415" customWidth="1"/>
    <col min="4896" max="4896" width="19.33203125" style="415" customWidth="1"/>
    <col min="4897" max="4897" width="0.5546875" style="415" customWidth="1"/>
    <col min="4898" max="5120" width="11.33203125" style="415"/>
    <col min="5121" max="5121" width="5.6640625" style="415" customWidth="1"/>
    <col min="5122" max="5122" width="30.33203125" style="415" customWidth="1"/>
    <col min="5123" max="5123" width="28" style="415" customWidth="1"/>
    <col min="5124" max="5124" width="12.33203125" style="415" customWidth="1"/>
    <col min="5125" max="5125" width="13" style="415" customWidth="1"/>
    <col min="5126" max="5126" width="12" style="415" customWidth="1"/>
    <col min="5127" max="5127" width="13" style="415" customWidth="1"/>
    <col min="5128" max="5128" width="12.88671875" style="415" customWidth="1"/>
    <col min="5129" max="5129" width="13.109375" style="415" customWidth="1"/>
    <col min="5130" max="5130" width="13.33203125" style="415" customWidth="1"/>
    <col min="5131" max="5131" width="13.109375" style="415" customWidth="1"/>
    <col min="5132" max="5132" width="13.33203125" style="415" customWidth="1"/>
    <col min="5133" max="5133" width="13.5546875" style="415" customWidth="1"/>
    <col min="5134" max="5134" width="19.5546875" style="415" customWidth="1"/>
    <col min="5135" max="5135" width="13.5546875" style="415" customWidth="1"/>
    <col min="5136" max="5136" width="12.5546875" style="415" customWidth="1"/>
    <col min="5137" max="5137" width="0.109375" style="415" customWidth="1"/>
    <col min="5138" max="5138" width="14.33203125" style="415" customWidth="1"/>
    <col min="5139" max="5139" width="0" style="415" hidden="1" customWidth="1"/>
    <col min="5140" max="5140" width="15.44140625" style="415" customWidth="1"/>
    <col min="5141" max="5141" width="0.109375" style="415" customWidth="1"/>
    <col min="5142" max="5142" width="13.88671875" style="415" customWidth="1"/>
    <col min="5143" max="5143" width="0.33203125" style="415" customWidth="1"/>
    <col min="5144" max="5144" width="17.109375" style="415" customWidth="1"/>
    <col min="5145" max="5145" width="0.109375" style="415" customWidth="1"/>
    <col min="5146" max="5146" width="14.6640625" style="415" customWidth="1"/>
    <col min="5147" max="5147" width="1" style="415" customWidth="1"/>
    <col min="5148" max="5148" width="16" style="415" customWidth="1"/>
    <col min="5149" max="5149" width="0.109375" style="415" customWidth="1"/>
    <col min="5150" max="5150" width="18.33203125" style="415" customWidth="1"/>
    <col min="5151" max="5151" width="0.33203125" style="415" customWidth="1"/>
    <col min="5152" max="5152" width="19.33203125" style="415" customWidth="1"/>
    <col min="5153" max="5153" width="0.5546875" style="415" customWidth="1"/>
    <col min="5154" max="5376" width="11.33203125" style="415"/>
    <col min="5377" max="5377" width="5.6640625" style="415" customWidth="1"/>
    <col min="5378" max="5378" width="30.33203125" style="415" customWidth="1"/>
    <col min="5379" max="5379" width="28" style="415" customWidth="1"/>
    <col min="5380" max="5380" width="12.33203125" style="415" customWidth="1"/>
    <col min="5381" max="5381" width="13" style="415" customWidth="1"/>
    <col min="5382" max="5382" width="12" style="415" customWidth="1"/>
    <col min="5383" max="5383" width="13" style="415" customWidth="1"/>
    <col min="5384" max="5384" width="12.88671875" style="415" customWidth="1"/>
    <col min="5385" max="5385" width="13.109375" style="415" customWidth="1"/>
    <col min="5386" max="5386" width="13.33203125" style="415" customWidth="1"/>
    <col min="5387" max="5387" width="13.109375" style="415" customWidth="1"/>
    <col min="5388" max="5388" width="13.33203125" style="415" customWidth="1"/>
    <col min="5389" max="5389" width="13.5546875" style="415" customWidth="1"/>
    <col min="5390" max="5390" width="19.5546875" style="415" customWidth="1"/>
    <col min="5391" max="5391" width="13.5546875" style="415" customWidth="1"/>
    <col min="5392" max="5392" width="12.5546875" style="415" customWidth="1"/>
    <col min="5393" max="5393" width="0.109375" style="415" customWidth="1"/>
    <col min="5394" max="5394" width="14.33203125" style="415" customWidth="1"/>
    <col min="5395" max="5395" width="0" style="415" hidden="1" customWidth="1"/>
    <col min="5396" max="5396" width="15.44140625" style="415" customWidth="1"/>
    <col min="5397" max="5397" width="0.109375" style="415" customWidth="1"/>
    <col min="5398" max="5398" width="13.88671875" style="415" customWidth="1"/>
    <col min="5399" max="5399" width="0.33203125" style="415" customWidth="1"/>
    <col min="5400" max="5400" width="17.109375" style="415" customWidth="1"/>
    <col min="5401" max="5401" width="0.109375" style="415" customWidth="1"/>
    <col min="5402" max="5402" width="14.6640625" style="415" customWidth="1"/>
    <col min="5403" max="5403" width="1" style="415" customWidth="1"/>
    <col min="5404" max="5404" width="16" style="415" customWidth="1"/>
    <col min="5405" max="5405" width="0.109375" style="415" customWidth="1"/>
    <col min="5406" max="5406" width="18.33203125" style="415" customWidth="1"/>
    <col min="5407" max="5407" width="0.33203125" style="415" customWidth="1"/>
    <col min="5408" max="5408" width="19.33203125" style="415" customWidth="1"/>
    <col min="5409" max="5409" width="0.5546875" style="415" customWidth="1"/>
    <col min="5410" max="5632" width="11.33203125" style="415"/>
    <col min="5633" max="5633" width="5.6640625" style="415" customWidth="1"/>
    <col min="5634" max="5634" width="30.33203125" style="415" customWidth="1"/>
    <col min="5635" max="5635" width="28" style="415" customWidth="1"/>
    <col min="5636" max="5636" width="12.33203125" style="415" customWidth="1"/>
    <col min="5637" max="5637" width="13" style="415" customWidth="1"/>
    <col min="5638" max="5638" width="12" style="415" customWidth="1"/>
    <col min="5639" max="5639" width="13" style="415" customWidth="1"/>
    <col min="5640" max="5640" width="12.88671875" style="415" customWidth="1"/>
    <col min="5641" max="5641" width="13.109375" style="415" customWidth="1"/>
    <col min="5642" max="5642" width="13.33203125" style="415" customWidth="1"/>
    <col min="5643" max="5643" width="13.109375" style="415" customWidth="1"/>
    <col min="5644" max="5644" width="13.33203125" style="415" customWidth="1"/>
    <col min="5645" max="5645" width="13.5546875" style="415" customWidth="1"/>
    <col min="5646" max="5646" width="19.5546875" style="415" customWidth="1"/>
    <col min="5647" max="5647" width="13.5546875" style="415" customWidth="1"/>
    <col min="5648" max="5648" width="12.5546875" style="415" customWidth="1"/>
    <col min="5649" max="5649" width="0.109375" style="415" customWidth="1"/>
    <col min="5650" max="5650" width="14.33203125" style="415" customWidth="1"/>
    <col min="5651" max="5651" width="0" style="415" hidden="1" customWidth="1"/>
    <col min="5652" max="5652" width="15.44140625" style="415" customWidth="1"/>
    <col min="5653" max="5653" width="0.109375" style="415" customWidth="1"/>
    <col min="5654" max="5654" width="13.88671875" style="415" customWidth="1"/>
    <col min="5655" max="5655" width="0.33203125" style="415" customWidth="1"/>
    <col min="5656" max="5656" width="17.109375" style="415" customWidth="1"/>
    <col min="5657" max="5657" width="0.109375" style="415" customWidth="1"/>
    <col min="5658" max="5658" width="14.6640625" style="415" customWidth="1"/>
    <col min="5659" max="5659" width="1" style="415" customWidth="1"/>
    <col min="5660" max="5660" width="16" style="415" customWidth="1"/>
    <col min="5661" max="5661" width="0.109375" style="415" customWidth="1"/>
    <col min="5662" max="5662" width="18.33203125" style="415" customWidth="1"/>
    <col min="5663" max="5663" width="0.33203125" style="415" customWidth="1"/>
    <col min="5664" max="5664" width="19.33203125" style="415" customWidth="1"/>
    <col min="5665" max="5665" width="0.5546875" style="415" customWidth="1"/>
    <col min="5666" max="5888" width="11.33203125" style="415"/>
    <col min="5889" max="5889" width="5.6640625" style="415" customWidth="1"/>
    <col min="5890" max="5890" width="30.33203125" style="415" customWidth="1"/>
    <col min="5891" max="5891" width="28" style="415" customWidth="1"/>
    <col min="5892" max="5892" width="12.33203125" style="415" customWidth="1"/>
    <col min="5893" max="5893" width="13" style="415" customWidth="1"/>
    <col min="5894" max="5894" width="12" style="415" customWidth="1"/>
    <col min="5895" max="5895" width="13" style="415" customWidth="1"/>
    <col min="5896" max="5896" width="12.88671875" style="415" customWidth="1"/>
    <col min="5897" max="5897" width="13.109375" style="415" customWidth="1"/>
    <col min="5898" max="5898" width="13.33203125" style="415" customWidth="1"/>
    <col min="5899" max="5899" width="13.109375" style="415" customWidth="1"/>
    <col min="5900" max="5900" width="13.33203125" style="415" customWidth="1"/>
    <col min="5901" max="5901" width="13.5546875" style="415" customWidth="1"/>
    <col min="5902" max="5902" width="19.5546875" style="415" customWidth="1"/>
    <col min="5903" max="5903" width="13.5546875" style="415" customWidth="1"/>
    <col min="5904" max="5904" width="12.5546875" style="415" customWidth="1"/>
    <col min="5905" max="5905" width="0.109375" style="415" customWidth="1"/>
    <col min="5906" max="5906" width="14.33203125" style="415" customWidth="1"/>
    <col min="5907" max="5907" width="0" style="415" hidden="1" customWidth="1"/>
    <col min="5908" max="5908" width="15.44140625" style="415" customWidth="1"/>
    <col min="5909" max="5909" width="0.109375" style="415" customWidth="1"/>
    <col min="5910" max="5910" width="13.88671875" style="415" customWidth="1"/>
    <col min="5911" max="5911" width="0.33203125" style="415" customWidth="1"/>
    <col min="5912" max="5912" width="17.109375" style="415" customWidth="1"/>
    <col min="5913" max="5913" width="0.109375" style="415" customWidth="1"/>
    <col min="5914" max="5914" width="14.6640625" style="415" customWidth="1"/>
    <col min="5915" max="5915" width="1" style="415" customWidth="1"/>
    <col min="5916" max="5916" width="16" style="415" customWidth="1"/>
    <col min="5917" max="5917" width="0.109375" style="415" customWidth="1"/>
    <col min="5918" max="5918" width="18.33203125" style="415" customWidth="1"/>
    <col min="5919" max="5919" width="0.33203125" style="415" customWidth="1"/>
    <col min="5920" max="5920" width="19.33203125" style="415" customWidth="1"/>
    <col min="5921" max="5921" width="0.5546875" style="415" customWidth="1"/>
    <col min="5922" max="6144" width="11.33203125" style="415"/>
    <col min="6145" max="6145" width="5.6640625" style="415" customWidth="1"/>
    <col min="6146" max="6146" width="30.33203125" style="415" customWidth="1"/>
    <col min="6147" max="6147" width="28" style="415" customWidth="1"/>
    <col min="6148" max="6148" width="12.33203125" style="415" customWidth="1"/>
    <col min="6149" max="6149" width="13" style="415" customWidth="1"/>
    <col min="6150" max="6150" width="12" style="415" customWidth="1"/>
    <col min="6151" max="6151" width="13" style="415" customWidth="1"/>
    <col min="6152" max="6152" width="12.88671875" style="415" customWidth="1"/>
    <col min="6153" max="6153" width="13.109375" style="415" customWidth="1"/>
    <col min="6154" max="6154" width="13.33203125" style="415" customWidth="1"/>
    <col min="6155" max="6155" width="13.109375" style="415" customWidth="1"/>
    <col min="6156" max="6156" width="13.33203125" style="415" customWidth="1"/>
    <col min="6157" max="6157" width="13.5546875" style="415" customWidth="1"/>
    <col min="6158" max="6158" width="19.5546875" style="415" customWidth="1"/>
    <col min="6159" max="6159" width="13.5546875" style="415" customWidth="1"/>
    <col min="6160" max="6160" width="12.5546875" style="415" customWidth="1"/>
    <col min="6161" max="6161" width="0.109375" style="415" customWidth="1"/>
    <col min="6162" max="6162" width="14.33203125" style="415" customWidth="1"/>
    <col min="6163" max="6163" width="0" style="415" hidden="1" customWidth="1"/>
    <col min="6164" max="6164" width="15.44140625" style="415" customWidth="1"/>
    <col min="6165" max="6165" width="0.109375" style="415" customWidth="1"/>
    <col min="6166" max="6166" width="13.88671875" style="415" customWidth="1"/>
    <col min="6167" max="6167" width="0.33203125" style="415" customWidth="1"/>
    <col min="6168" max="6168" width="17.109375" style="415" customWidth="1"/>
    <col min="6169" max="6169" width="0.109375" style="415" customWidth="1"/>
    <col min="6170" max="6170" width="14.6640625" style="415" customWidth="1"/>
    <col min="6171" max="6171" width="1" style="415" customWidth="1"/>
    <col min="6172" max="6172" width="16" style="415" customWidth="1"/>
    <col min="6173" max="6173" width="0.109375" style="415" customWidth="1"/>
    <col min="6174" max="6174" width="18.33203125" style="415" customWidth="1"/>
    <col min="6175" max="6175" width="0.33203125" style="415" customWidth="1"/>
    <col min="6176" max="6176" width="19.33203125" style="415" customWidth="1"/>
    <col min="6177" max="6177" width="0.5546875" style="415" customWidth="1"/>
    <col min="6178" max="6400" width="11.33203125" style="415"/>
    <col min="6401" max="6401" width="5.6640625" style="415" customWidth="1"/>
    <col min="6402" max="6402" width="30.33203125" style="415" customWidth="1"/>
    <col min="6403" max="6403" width="28" style="415" customWidth="1"/>
    <col min="6404" max="6404" width="12.33203125" style="415" customWidth="1"/>
    <col min="6405" max="6405" width="13" style="415" customWidth="1"/>
    <col min="6406" max="6406" width="12" style="415" customWidth="1"/>
    <col min="6407" max="6407" width="13" style="415" customWidth="1"/>
    <col min="6408" max="6408" width="12.88671875" style="415" customWidth="1"/>
    <col min="6409" max="6409" width="13.109375" style="415" customWidth="1"/>
    <col min="6410" max="6410" width="13.33203125" style="415" customWidth="1"/>
    <col min="6411" max="6411" width="13.109375" style="415" customWidth="1"/>
    <col min="6412" max="6412" width="13.33203125" style="415" customWidth="1"/>
    <col min="6413" max="6413" width="13.5546875" style="415" customWidth="1"/>
    <col min="6414" max="6414" width="19.5546875" style="415" customWidth="1"/>
    <col min="6415" max="6415" width="13.5546875" style="415" customWidth="1"/>
    <col min="6416" max="6416" width="12.5546875" style="415" customWidth="1"/>
    <col min="6417" max="6417" width="0.109375" style="415" customWidth="1"/>
    <col min="6418" max="6418" width="14.33203125" style="415" customWidth="1"/>
    <col min="6419" max="6419" width="0" style="415" hidden="1" customWidth="1"/>
    <col min="6420" max="6420" width="15.44140625" style="415" customWidth="1"/>
    <col min="6421" max="6421" width="0.109375" style="415" customWidth="1"/>
    <col min="6422" max="6422" width="13.88671875" style="415" customWidth="1"/>
    <col min="6423" max="6423" width="0.33203125" style="415" customWidth="1"/>
    <col min="6424" max="6424" width="17.109375" style="415" customWidth="1"/>
    <col min="6425" max="6425" width="0.109375" style="415" customWidth="1"/>
    <col min="6426" max="6426" width="14.6640625" style="415" customWidth="1"/>
    <col min="6427" max="6427" width="1" style="415" customWidth="1"/>
    <col min="6428" max="6428" width="16" style="415" customWidth="1"/>
    <col min="6429" max="6429" width="0.109375" style="415" customWidth="1"/>
    <col min="6430" max="6430" width="18.33203125" style="415" customWidth="1"/>
    <col min="6431" max="6431" width="0.33203125" style="415" customWidth="1"/>
    <col min="6432" max="6432" width="19.33203125" style="415" customWidth="1"/>
    <col min="6433" max="6433" width="0.5546875" style="415" customWidth="1"/>
    <col min="6434" max="6656" width="11.33203125" style="415"/>
    <col min="6657" max="6657" width="5.6640625" style="415" customWidth="1"/>
    <col min="6658" max="6658" width="30.33203125" style="415" customWidth="1"/>
    <col min="6659" max="6659" width="28" style="415" customWidth="1"/>
    <col min="6660" max="6660" width="12.33203125" style="415" customWidth="1"/>
    <col min="6661" max="6661" width="13" style="415" customWidth="1"/>
    <col min="6662" max="6662" width="12" style="415" customWidth="1"/>
    <col min="6663" max="6663" width="13" style="415" customWidth="1"/>
    <col min="6664" max="6664" width="12.88671875" style="415" customWidth="1"/>
    <col min="6665" max="6665" width="13.109375" style="415" customWidth="1"/>
    <col min="6666" max="6666" width="13.33203125" style="415" customWidth="1"/>
    <col min="6667" max="6667" width="13.109375" style="415" customWidth="1"/>
    <col min="6668" max="6668" width="13.33203125" style="415" customWidth="1"/>
    <col min="6669" max="6669" width="13.5546875" style="415" customWidth="1"/>
    <col min="6670" max="6670" width="19.5546875" style="415" customWidth="1"/>
    <col min="6671" max="6671" width="13.5546875" style="415" customWidth="1"/>
    <col min="6672" max="6672" width="12.5546875" style="415" customWidth="1"/>
    <col min="6673" max="6673" width="0.109375" style="415" customWidth="1"/>
    <col min="6674" max="6674" width="14.33203125" style="415" customWidth="1"/>
    <col min="6675" max="6675" width="0" style="415" hidden="1" customWidth="1"/>
    <col min="6676" max="6676" width="15.44140625" style="415" customWidth="1"/>
    <col min="6677" max="6677" width="0.109375" style="415" customWidth="1"/>
    <col min="6678" max="6678" width="13.88671875" style="415" customWidth="1"/>
    <col min="6679" max="6679" width="0.33203125" style="415" customWidth="1"/>
    <col min="6680" max="6680" width="17.109375" style="415" customWidth="1"/>
    <col min="6681" max="6681" width="0.109375" style="415" customWidth="1"/>
    <col min="6682" max="6682" width="14.6640625" style="415" customWidth="1"/>
    <col min="6683" max="6683" width="1" style="415" customWidth="1"/>
    <col min="6684" max="6684" width="16" style="415" customWidth="1"/>
    <col min="6685" max="6685" width="0.109375" style="415" customWidth="1"/>
    <col min="6686" max="6686" width="18.33203125" style="415" customWidth="1"/>
    <col min="6687" max="6687" width="0.33203125" style="415" customWidth="1"/>
    <col min="6688" max="6688" width="19.33203125" style="415" customWidth="1"/>
    <col min="6689" max="6689" width="0.5546875" style="415" customWidth="1"/>
    <col min="6690" max="6912" width="11.33203125" style="415"/>
    <col min="6913" max="6913" width="5.6640625" style="415" customWidth="1"/>
    <col min="6914" max="6914" width="30.33203125" style="415" customWidth="1"/>
    <col min="6915" max="6915" width="28" style="415" customWidth="1"/>
    <col min="6916" max="6916" width="12.33203125" style="415" customWidth="1"/>
    <col min="6917" max="6917" width="13" style="415" customWidth="1"/>
    <col min="6918" max="6918" width="12" style="415" customWidth="1"/>
    <col min="6919" max="6919" width="13" style="415" customWidth="1"/>
    <col min="6920" max="6920" width="12.88671875" style="415" customWidth="1"/>
    <col min="6921" max="6921" width="13.109375" style="415" customWidth="1"/>
    <col min="6922" max="6922" width="13.33203125" style="415" customWidth="1"/>
    <col min="6923" max="6923" width="13.109375" style="415" customWidth="1"/>
    <col min="6924" max="6924" width="13.33203125" style="415" customWidth="1"/>
    <col min="6925" max="6925" width="13.5546875" style="415" customWidth="1"/>
    <col min="6926" max="6926" width="19.5546875" style="415" customWidth="1"/>
    <col min="6927" max="6927" width="13.5546875" style="415" customWidth="1"/>
    <col min="6928" max="6928" width="12.5546875" style="415" customWidth="1"/>
    <col min="6929" max="6929" width="0.109375" style="415" customWidth="1"/>
    <col min="6930" max="6930" width="14.33203125" style="415" customWidth="1"/>
    <col min="6931" max="6931" width="0" style="415" hidden="1" customWidth="1"/>
    <col min="6932" max="6932" width="15.44140625" style="415" customWidth="1"/>
    <col min="6933" max="6933" width="0.109375" style="415" customWidth="1"/>
    <col min="6934" max="6934" width="13.88671875" style="415" customWidth="1"/>
    <col min="6935" max="6935" width="0.33203125" style="415" customWidth="1"/>
    <col min="6936" max="6936" width="17.109375" style="415" customWidth="1"/>
    <col min="6937" max="6937" width="0.109375" style="415" customWidth="1"/>
    <col min="6938" max="6938" width="14.6640625" style="415" customWidth="1"/>
    <col min="6939" max="6939" width="1" style="415" customWidth="1"/>
    <col min="6940" max="6940" width="16" style="415" customWidth="1"/>
    <col min="6941" max="6941" width="0.109375" style="415" customWidth="1"/>
    <col min="6942" max="6942" width="18.33203125" style="415" customWidth="1"/>
    <col min="6943" max="6943" width="0.33203125" style="415" customWidth="1"/>
    <col min="6944" max="6944" width="19.33203125" style="415" customWidth="1"/>
    <col min="6945" max="6945" width="0.5546875" style="415" customWidth="1"/>
    <col min="6946" max="7168" width="11.33203125" style="415"/>
    <col min="7169" max="7169" width="5.6640625" style="415" customWidth="1"/>
    <col min="7170" max="7170" width="30.33203125" style="415" customWidth="1"/>
    <col min="7171" max="7171" width="28" style="415" customWidth="1"/>
    <col min="7172" max="7172" width="12.33203125" style="415" customWidth="1"/>
    <col min="7173" max="7173" width="13" style="415" customWidth="1"/>
    <col min="7174" max="7174" width="12" style="415" customWidth="1"/>
    <col min="7175" max="7175" width="13" style="415" customWidth="1"/>
    <col min="7176" max="7176" width="12.88671875" style="415" customWidth="1"/>
    <col min="7177" max="7177" width="13.109375" style="415" customWidth="1"/>
    <col min="7178" max="7178" width="13.33203125" style="415" customWidth="1"/>
    <col min="7179" max="7179" width="13.109375" style="415" customWidth="1"/>
    <col min="7180" max="7180" width="13.33203125" style="415" customWidth="1"/>
    <col min="7181" max="7181" width="13.5546875" style="415" customWidth="1"/>
    <col min="7182" max="7182" width="19.5546875" style="415" customWidth="1"/>
    <col min="7183" max="7183" width="13.5546875" style="415" customWidth="1"/>
    <col min="7184" max="7184" width="12.5546875" style="415" customWidth="1"/>
    <col min="7185" max="7185" width="0.109375" style="415" customWidth="1"/>
    <col min="7186" max="7186" width="14.33203125" style="415" customWidth="1"/>
    <col min="7187" max="7187" width="0" style="415" hidden="1" customWidth="1"/>
    <col min="7188" max="7188" width="15.44140625" style="415" customWidth="1"/>
    <col min="7189" max="7189" width="0.109375" style="415" customWidth="1"/>
    <col min="7190" max="7190" width="13.88671875" style="415" customWidth="1"/>
    <col min="7191" max="7191" width="0.33203125" style="415" customWidth="1"/>
    <col min="7192" max="7192" width="17.109375" style="415" customWidth="1"/>
    <col min="7193" max="7193" width="0.109375" style="415" customWidth="1"/>
    <col min="7194" max="7194" width="14.6640625" style="415" customWidth="1"/>
    <col min="7195" max="7195" width="1" style="415" customWidth="1"/>
    <col min="7196" max="7196" width="16" style="415" customWidth="1"/>
    <col min="7197" max="7197" width="0.109375" style="415" customWidth="1"/>
    <col min="7198" max="7198" width="18.33203125" style="415" customWidth="1"/>
    <col min="7199" max="7199" width="0.33203125" style="415" customWidth="1"/>
    <col min="7200" max="7200" width="19.33203125" style="415" customWidth="1"/>
    <col min="7201" max="7201" width="0.5546875" style="415" customWidth="1"/>
    <col min="7202" max="7424" width="11.33203125" style="415"/>
    <col min="7425" max="7425" width="5.6640625" style="415" customWidth="1"/>
    <col min="7426" max="7426" width="30.33203125" style="415" customWidth="1"/>
    <col min="7427" max="7427" width="28" style="415" customWidth="1"/>
    <col min="7428" max="7428" width="12.33203125" style="415" customWidth="1"/>
    <col min="7429" max="7429" width="13" style="415" customWidth="1"/>
    <col min="7430" max="7430" width="12" style="415" customWidth="1"/>
    <col min="7431" max="7431" width="13" style="415" customWidth="1"/>
    <col min="7432" max="7432" width="12.88671875" style="415" customWidth="1"/>
    <col min="7433" max="7433" width="13.109375" style="415" customWidth="1"/>
    <col min="7434" max="7434" width="13.33203125" style="415" customWidth="1"/>
    <col min="7435" max="7435" width="13.109375" style="415" customWidth="1"/>
    <col min="7436" max="7436" width="13.33203125" style="415" customWidth="1"/>
    <col min="7437" max="7437" width="13.5546875" style="415" customWidth="1"/>
    <col min="7438" max="7438" width="19.5546875" style="415" customWidth="1"/>
    <col min="7439" max="7439" width="13.5546875" style="415" customWidth="1"/>
    <col min="7440" max="7440" width="12.5546875" style="415" customWidth="1"/>
    <col min="7441" max="7441" width="0.109375" style="415" customWidth="1"/>
    <col min="7442" max="7442" width="14.33203125" style="415" customWidth="1"/>
    <col min="7443" max="7443" width="0" style="415" hidden="1" customWidth="1"/>
    <col min="7444" max="7444" width="15.44140625" style="415" customWidth="1"/>
    <col min="7445" max="7445" width="0.109375" style="415" customWidth="1"/>
    <col min="7446" max="7446" width="13.88671875" style="415" customWidth="1"/>
    <col min="7447" max="7447" width="0.33203125" style="415" customWidth="1"/>
    <col min="7448" max="7448" width="17.109375" style="415" customWidth="1"/>
    <col min="7449" max="7449" width="0.109375" style="415" customWidth="1"/>
    <col min="7450" max="7450" width="14.6640625" style="415" customWidth="1"/>
    <col min="7451" max="7451" width="1" style="415" customWidth="1"/>
    <col min="7452" max="7452" width="16" style="415" customWidth="1"/>
    <col min="7453" max="7453" width="0.109375" style="415" customWidth="1"/>
    <col min="7454" max="7454" width="18.33203125" style="415" customWidth="1"/>
    <col min="7455" max="7455" width="0.33203125" style="415" customWidth="1"/>
    <col min="7456" max="7456" width="19.33203125" style="415" customWidth="1"/>
    <col min="7457" max="7457" width="0.5546875" style="415" customWidth="1"/>
    <col min="7458" max="7680" width="11.33203125" style="415"/>
    <col min="7681" max="7681" width="5.6640625" style="415" customWidth="1"/>
    <col min="7682" max="7682" width="30.33203125" style="415" customWidth="1"/>
    <col min="7683" max="7683" width="28" style="415" customWidth="1"/>
    <col min="7684" max="7684" width="12.33203125" style="415" customWidth="1"/>
    <col min="7685" max="7685" width="13" style="415" customWidth="1"/>
    <col min="7686" max="7686" width="12" style="415" customWidth="1"/>
    <col min="7687" max="7687" width="13" style="415" customWidth="1"/>
    <col min="7688" max="7688" width="12.88671875" style="415" customWidth="1"/>
    <col min="7689" max="7689" width="13.109375" style="415" customWidth="1"/>
    <col min="7690" max="7690" width="13.33203125" style="415" customWidth="1"/>
    <col min="7691" max="7691" width="13.109375" style="415" customWidth="1"/>
    <col min="7692" max="7692" width="13.33203125" style="415" customWidth="1"/>
    <col min="7693" max="7693" width="13.5546875" style="415" customWidth="1"/>
    <col min="7694" max="7694" width="19.5546875" style="415" customWidth="1"/>
    <col min="7695" max="7695" width="13.5546875" style="415" customWidth="1"/>
    <col min="7696" max="7696" width="12.5546875" style="415" customWidth="1"/>
    <col min="7697" max="7697" width="0.109375" style="415" customWidth="1"/>
    <col min="7698" max="7698" width="14.33203125" style="415" customWidth="1"/>
    <col min="7699" max="7699" width="0" style="415" hidden="1" customWidth="1"/>
    <col min="7700" max="7700" width="15.44140625" style="415" customWidth="1"/>
    <col min="7701" max="7701" width="0.109375" style="415" customWidth="1"/>
    <col min="7702" max="7702" width="13.88671875" style="415" customWidth="1"/>
    <col min="7703" max="7703" width="0.33203125" style="415" customWidth="1"/>
    <col min="7704" max="7704" width="17.109375" style="415" customWidth="1"/>
    <col min="7705" max="7705" width="0.109375" style="415" customWidth="1"/>
    <col min="7706" max="7706" width="14.6640625" style="415" customWidth="1"/>
    <col min="7707" max="7707" width="1" style="415" customWidth="1"/>
    <col min="7708" max="7708" width="16" style="415" customWidth="1"/>
    <col min="7709" max="7709" width="0.109375" style="415" customWidth="1"/>
    <col min="7710" max="7710" width="18.33203125" style="415" customWidth="1"/>
    <col min="7711" max="7711" width="0.33203125" style="415" customWidth="1"/>
    <col min="7712" max="7712" width="19.33203125" style="415" customWidth="1"/>
    <col min="7713" max="7713" width="0.5546875" style="415" customWidth="1"/>
    <col min="7714" max="7936" width="11.33203125" style="415"/>
    <col min="7937" max="7937" width="5.6640625" style="415" customWidth="1"/>
    <col min="7938" max="7938" width="30.33203125" style="415" customWidth="1"/>
    <col min="7939" max="7939" width="28" style="415" customWidth="1"/>
    <col min="7940" max="7940" width="12.33203125" style="415" customWidth="1"/>
    <col min="7941" max="7941" width="13" style="415" customWidth="1"/>
    <col min="7942" max="7942" width="12" style="415" customWidth="1"/>
    <col min="7943" max="7943" width="13" style="415" customWidth="1"/>
    <col min="7944" max="7944" width="12.88671875" style="415" customWidth="1"/>
    <col min="7945" max="7945" width="13.109375" style="415" customWidth="1"/>
    <col min="7946" max="7946" width="13.33203125" style="415" customWidth="1"/>
    <col min="7947" max="7947" width="13.109375" style="415" customWidth="1"/>
    <col min="7948" max="7948" width="13.33203125" style="415" customWidth="1"/>
    <col min="7949" max="7949" width="13.5546875" style="415" customWidth="1"/>
    <col min="7950" max="7950" width="19.5546875" style="415" customWidth="1"/>
    <col min="7951" max="7951" width="13.5546875" style="415" customWidth="1"/>
    <col min="7952" max="7952" width="12.5546875" style="415" customWidth="1"/>
    <col min="7953" max="7953" width="0.109375" style="415" customWidth="1"/>
    <col min="7954" max="7954" width="14.33203125" style="415" customWidth="1"/>
    <col min="7955" max="7955" width="0" style="415" hidden="1" customWidth="1"/>
    <col min="7956" max="7956" width="15.44140625" style="415" customWidth="1"/>
    <col min="7957" max="7957" width="0.109375" style="415" customWidth="1"/>
    <col min="7958" max="7958" width="13.88671875" style="415" customWidth="1"/>
    <col min="7959" max="7959" width="0.33203125" style="415" customWidth="1"/>
    <col min="7960" max="7960" width="17.109375" style="415" customWidth="1"/>
    <col min="7961" max="7961" width="0.109375" style="415" customWidth="1"/>
    <col min="7962" max="7962" width="14.6640625" style="415" customWidth="1"/>
    <col min="7963" max="7963" width="1" style="415" customWidth="1"/>
    <col min="7964" max="7964" width="16" style="415" customWidth="1"/>
    <col min="7965" max="7965" width="0.109375" style="415" customWidth="1"/>
    <col min="7966" max="7966" width="18.33203125" style="415" customWidth="1"/>
    <col min="7967" max="7967" width="0.33203125" style="415" customWidth="1"/>
    <col min="7968" max="7968" width="19.33203125" style="415" customWidth="1"/>
    <col min="7969" max="7969" width="0.5546875" style="415" customWidth="1"/>
    <col min="7970" max="8192" width="11.33203125" style="415"/>
    <col min="8193" max="8193" width="5.6640625" style="415" customWidth="1"/>
    <col min="8194" max="8194" width="30.33203125" style="415" customWidth="1"/>
    <col min="8195" max="8195" width="28" style="415" customWidth="1"/>
    <col min="8196" max="8196" width="12.33203125" style="415" customWidth="1"/>
    <col min="8197" max="8197" width="13" style="415" customWidth="1"/>
    <col min="8198" max="8198" width="12" style="415" customWidth="1"/>
    <col min="8199" max="8199" width="13" style="415" customWidth="1"/>
    <col min="8200" max="8200" width="12.88671875" style="415" customWidth="1"/>
    <col min="8201" max="8201" width="13.109375" style="415" customWidth="1"/>
    <col min="8202" max="8202" width="13.33203125" style="415" customWidth="1"/>
    <col min="8203" max="8203" width="13.109375" style="415" customWidth="1"/>
    <col min="8204" max="8204" width="13.33203125" style="415" customWidth="1"/>
    <col min="8205" max="8205" width="13.5546875" style="415" customWidth="1"/>
    <col min="8206" max="8206" width="19.5546875" style="415" customWidth="1"/>
    <col min="8207" max="8207" width="13.5546875" style="415" customWidth="1"/>
    <col min="8208" max="8208" width="12.5546875" style="415" customWidth="1"/>
    <col min="8209" max="8209" width="0.109375" style="415" customWidth="1"/>
    <col min="8210" max="8210" width="14.33203125" style="415" customWidth="1"/>
    <col min="8211" max="8211" width="0" style="415" hidden="1" customWidth="1"/>
    <col min="8212" max="8212" width="15.44140625" style="415" customWidth="1"/>
    <col min="8213" max="8213" width="0.109375" style="415" customWidth="1"/>
    <col min="8214" max="8214" width="13.88671875" style="415" customWidth="1"/>
    <col min="8215" max="8215" width="0.33203125" style="415" customWidth="1"/>
    <col min="8216" max="8216" width="17.109375" style="415" customWidth="1"/>
    <col min="8217" max="8217" width="0.109375" style="415" customWidth="1"/>
    <col min="8218" max="8218" width="14.6640625" style="415" customWidth="1"/>
    <col min="8219" max="8219" width="1" style="415" customWidth="1"/>
    <col min="8220" max="8220" width="16" style="415" customWidth="1"/>
    <col min="8221" max="8221" width="0.109375" style="415" customWidth="1"/>
    <col min="8222" max="8222" width="18.33203125" style="415" customWidth="1"/>
    <col min="8223" max="8223" width="0.33203125" style="415" customWidth="1"/>
    <col min="8224" max="8224" width="19.33203125" style="415" customWidth="1"/>
    <col min="8225" max="8225" width="0.5546875" style="415" customWidth="1"/>
    <col min="8226" max="8448" width="11.33203125" style="415"/>
    <col min="8449" max="8449" width="5.6640625" style="415" customWidth="1"/>
    <col min="8450" max="8450" width="30.33203125" style="415" customWidth="1"/>
    <col min="8451" max="8451" width="28" style="415" customWidth="1"/>
    <col min="8452" max="8452" width="12.33203125" style="415" customWidth="1"/>
    <col min="8453" max="8453" width="13" style="415" customWidth="1"/>
    <col min="8454" max="8454" width="12" style="415" customWidth="1"/>
    <col min="8455" max="8455" width="13" style="415" customWidth="1"/>
    <col min="8456" max="8456" width="12.88671875" style="415" customWidth="1"/>
    <col min="8457" max="8457" width="13.109375" style="415" customWidth="1"/>
    <col min="8458" max="8458" width="13.33203125" style="415" customWidth="1"/>
    <col min="8459" max="8459" width="13.109375" style="415" customWidth="1"/>
    <col min="8460" max="8460" width="13.33203125" style="415" customWidth="1"/>
    <col min="8461" max="8461" width="13.5546875" style="415" customWidth="1"/>
    <col min="8462" max="8462" width="19.5546875" style="415" customWidth="1"/>
    <col min="8463" max="8463" width="13.5546875" style="415" customWidth="1"/>
    <col min="8464" max="8464" width="12.5546875" style="415" customWidth="1"/>
    <col min="8465" max="8465" width="0.109375" style="415" customWidth="1"/>
    <col min="8466" max="8466" width="14.33203125" style="415" customWidth="1"/>
    <col min="8467" max="8467" width="0" style="415" hidden="1" customWidth="1"/>
    <col min="8468" max="8468" width="15.44140625" style="415" customWidth="1"/>
    <col min="8469" max="8469" width="0.109375" style="415" customWidth="1"/>
    <col min="8470" max="8470" width="13.88671875" style="415" customWidth="1"/>
    <col min="8471" max="8471" width="0.33203125" style="415" customWidth="1"/>
    <col min="8472" max="8472" width="17.109375" style="415" customWidth="1"/>
    <col min="8473" max="8473" width="0.109375" style="415" customWidth="1"/>
    <col min="8474" max="8474" width="14.6640625" style="415" customWidth="1"/>
    <col min="8475" max="8475" width="1" style="415" customWidth="1"/>
    <col min="8476" max="8476" width="16" style="415" customWidth="1"/>
    <col min="8477" max="8477" width="0.109375" style="415" customWidth="1"/>
    <col min="8478" max="8478" width="18.33203125" style="415" customWidth="1"/>
    <col min="8479" max="8479" width="0.33203125" style="415" customWidth="1"/>
    <col min="8480" max="8480" width="19.33203125" style="415" customWidth="1"/>
    <col min="8481" max="8481" width="0.5546875" style="415" customWidth="1"/>
    <col min="8482" max="8704" width="11.33203125" style="415"/>
    <col min="8705" max="8705" width="5.6640625" style="415" customWidth="1"/>
    <col min="8706" max="8706" width="30.33203125" style="415" customWidth="1"/>
    <col min="8707" max="8707" width="28" style="415" customWidth="1"/>
    <col min="8708" max="8708" width="12.33203125" style="415" customWidth="1"/>
    <col min="8709" max="8709" width="13" style="415" customWidth="1"/>
    <col min="8710" max="8710" width="12" style="415" customWidth="1"/>
    <col min="8711" max="8711" width="13" style="415" customWidth="1"/>
    <col min="8712" max="8712" width="12.88671875" style="415" customWidth="1"/>
    <col min="8713" max="8713" width="13.109375" style="415" customWidth="1"/>
    <col min="8714" max="8714" width="13.33203125" style="415" customWidth="1"/>
    <col min="8715" max="8715" width="13.109375" style="415" customWidth="1"/>
    <col min="8716" max="8716" width="13.33203125" style="415" customWidth="1"/>
    <col min="8717" max="8717" width="13.5546875" style="415" customWidth="1"/>
    <col min="8718" max="8718" width="19.5546875" style="415" customWidth="1"/>
    <col min="8719" max="8719" width="13.5546875" style="415" customWidth="1"/>
    <col min="8720" max="8720" width="12.5546875" style="415" customWidth="1"/>
    <col min="8721" max="8721" width="0.109375" style="415" customWidth="1"/>
    <col min="8722" max="8722" width="14.33203125" style="415" customWidth="1"/>
    <col min="8723" max="8723" width="0" style="415" hidden="1" customWidth="1"/>
    <col min="8724" max="8724" width="15.44140625" style="415" customWidth="1"/>
    <col min="8725" max="8725" width="0.109375" style="415" customWidth="1"/>
    <col min="8726" max="8726" width="13.88671875" style="415" customWidth="1"/>
    <col min="8727" max="8727" width="0.33203125" style="415" customWidth="1"/>
    <col min="8728" max="8728" width="17.109375" style="415" customWidth="1"/>
    <col min="8729" max="8729" width="0.109375" style="415" customWidth="1"/>
    <col min="8730" max="8730" width="14.6640625" style="415" customWidth="1"/>
    <col min="8731" max="8731" width="1" style="415" customWidth="1"/>
    <col min="8732" max="8732" width="16" style="415" customWidth="1"/>
    <col min="8733" max="8733" width="0.109375" style="415" customWidth="1"/>
    <col min="8734" max="8734" width="18.33203125" style="415" customWidth="1"/>
    <col min="8735" max="8735" width="0.33203125" style="415" customWidth="1"/>
    <col min="8736" max="8736" width="19.33203125" style="415" customWidth="1"/>
    <col min="8737" max="8737" width="0.5546875" style="415" customWidth="1"/>
    <col min="8738" max="8960" width="11.33203125" style="415"/>
    <col min="8961" max="8961" width="5.6640625" style="415" customWidth="1"/>
    <col min="8962" max="8962" width="30.33203125" style="415" customWidth="1"/>
    <col min="8963" max="8963" width="28" style="415" customWidth="1"/>
    <col min="8964" max="8964" width="12.33203125" style="415" customWidth="1"/>
    <col min="8965" max="8965" width="13" style="415" customWidth="1"/>
    <col min="8966" max="8966" width="12" style="415" customWidth="1"/>
    <col min="8967" max="8967" width="13" style="415" customWidth="1"/>
    <col min="8968" max="8968" width="12.88671875" style="415" customWidth="1"/>
    <col min="8969" max="8969" width="13.109375" style="415" customWidth="1"/>
    <col min="8970" max="8970" width="13.33203125" style="415" customWidth="1"/>
    <col min="8971" max="8971" width="13.109375" style="415" customWidth="1"/>
    <col min="8972" max="8972" width="13.33203125" style="415" customWidth="1"/>
    <col min="8973" max="8973" width="13.5546875" style="415" customWidth="1"/>
    <col min="8974" max="8974" width="19.5546875" style="415" customWidth="1"/>
    <col min="8975" max="8975" width="13.5546875" style="415" customWidth="1"/>
    <col min="8976" max="8976" width="12.5546875" style="415" customWidth="1"/>
    <col min="8977" max="8977" width="0.109375" style="415" customWidth="1"/>
    <col min="8978" max="8978" width="14.33203125" style="415" customWidth="1"/>
    <col min="8979" max="8979" width="0" style="415" hidden="1" customWidth="1"/>
    <col min="8980" max="8980" width="15.44140625" style="415" customWidth="1"/>
    <col min="8981" max="8981" width="0.109375" style="415" customWidth="1"/>
    <col min="8982" max="8982" width="13.88671875" style="415" customWidth="1"/>
    <col min="8983" max="8983" width="0.33203125" style="415" customWidth="1"/>
    <col min="8984" max="8984" width="17.109375" style="415" customWidth="1"/>
    <col min="8985" max="8985" width="0.109375" style="415" customWidth="1"/>
    <col min="8986" max="8986" width="14.6640625" style="415" customWidth="1"/>
    <col min="8987" max="8987" width="1" style="415" customWidth="1"/>
    <col min="8988" max="8988" width="16" style="415" customWidth="1"/>
    <col min="8989" max="8989" width="0.109375" style="415" customWidth="1"/>
    <col min="8990" max="8990" width="18.33203125" style="415" customWidth="1"/>
    <col min="8991" max="8991" width="0.33203125" style="415" customWidth="1"/>
    <col min="8992" max="8992" width="19.33203125" style="415" customWidth="1"/>
    <col min="8993" max="8993" width="0.5546875" style="415" customWidth="1"/>
    <col min="8994" max="9216" width="11.33203125" style="415"/>
    <col min="9217" max="9217" width="5.6640625" style="415" customWidth="1"/>
    <col min="9218" max="9218" width="30.33203125" style="415" customWidth="1"/>
    <col min="9219" max="9219" width="28" style="415" customWidth="1"/>
    <col min="9220" max="9220" width="12.33203125" style="415" customWidth="1"/>
    <col min="9221" max="9221" width="13" style="415" customWidth="1"/>
    <col min="9222" max="9222" width="12" style="415" customWidth="1"/>
    <col min="9223" max="9223" width="13" style="415" customWidth="1"/>
    <col min="9224" max="9224" width="12.88671875" style="415" customWidth="1"/>
    <col min="9225" max="9225" width="13.109375" style="415" customWidth="1"/>
    <col min="9226" max="9226" width="13.33203125" style="415" customWidth="1"/>
    <col min="9227" max="9227" width="13.109375" style="415" customWidth="1"/>
    <col min="9228" max="9228" width="13.33203125" style="415" customWidth="1"/>
    <col min="9229" max="9229" width="13.5546875" style="415" customWidth="1"/>
    <col min="9230" max="9230" width="19.5546875" style="415" customWidth="1"/>
    <col min="9231" max="9231" width="13.5546875" style="415" customWidth="1"/>
    <col min="9232" max="9232" width="12.5546875" style="415" customWidth="1"/>
    <col min="9233" max="9233" width="0.109375" style="415" customWidth="1"/>
    <col min="9234" max="9234" width="14.33203125" style="415" customWidth="1"/>
    <col min="9235" max="9235" width="0" style="415" hidden="1" customWidth="1"/>
    <col min="9236" max="9236" width="15.44140625" style="415" customWidth="1"/>
    <col min="9237" max="9237" width="0.109375" style="415" customWidth="1"/>
    <col min="9238" max="9238" width="13.88671875" style="415" customWidth="1"/>
    <col min="9239" max="9239" width="0.33203125" style="415" customWidth="1"/>
    <col min="9240" max="9240" width="17.109375" style="415" customWidth="1"/>
    <col min="9241" max="9241" width="0.109375" style="415" customWidth="1"/>
    <col min="9242" max="9242" width="14.6640625" style="415" customWidth="1"/>
    <col min="9243" max="9243" width="1" style="415" customWidth="1"/>
    <col min="9244" max="9244" width="16" style="415" customWidth="1"/>
    <col min="9245" max="9245" width="0.109375" style="415" customWidth="1"/>
    <col min="9246" max="9246" width="18.33203125" style="415" customWidth="1"/>
    <col min="9247" max="9247" width="0.33203125" style="415" customWidth="1"/>
    <col min="9248" max="9248" width="19.33203125" style="415" customWidth="1"/>
    <col min="9249" max="9249" width="0.5546875" style="415" customWidth="1"/>
    <col min="9250" max="9472" width="11.33203125" style="415"/>
    <col min="9473" max="9473" width="5.6640625" style="415" customWidth="1"/>
    <col min="9474" max="9474" width="30.33203125" style="415" customWidth="1"/>
    <col min="9475" max="9475" width="28" style="415" customWidth="1"/>
    <col min="9476" max="9476" width="12.33203125" style="415" customWidth="1"/>
    <col min="9477" max="9477" width="13" style="415" customWidth="1"/>
    <col min="9478" max="9478" width="12" style="415" customWidth="1"/>
    <col min="9479" max="9479" width="13" style="415" customWidth="1"/>
    <col min="9480" max="9480" width="12.88671875" style="415" customWidth="1"/>
    <col min="9481" max="9481" width="13.109375" style="415" customWidth="1"/>
    <col min="9482" max="9482" width="13.33203125" style="415" customWidth="1"/>
    <col min="9483" max="9483" width="13.109375" style="415" customWidth="1"/>
    <col min="9484" max="9484" width="13.33203125" style="415" customWidth="1"/>
    <col min="9485" max="9485" width="13.5546875" style="415" customWidth="1"/>
    <col min="9486" max="9486" width="19.5546875" style="415" customWidth="1"/>
    <col min="9487" max="9487" width="13.5546875" style="415" customWidth="1"/>
    <col min="9488" max="9488" width="12.5546875" style="415" customWidth="1"/>
    <col min="9489" max="9489" width="0.109375" style="415" customWidth="1"/>
    <col min="9490" max="9490" width="14.33203125" style="415" customWidth="1"/>
    <col min="9491" max="9491" width="0" style="415" hidden="1" customWidth="1"/>
    <col min="9492" max="9492" width="15.44140625" style="415" customWidth="1"/>
    <col min="9493" max="9493" width="0.109375" style="415" customWidth="1"/>
    <col min="9494" max="9494" width="13.88671875" style="415" customWidth="1"/>
    <col min="9495" max="9495" width="0.33203125" style="415" customWidth="1"/>
    <col min="9496" max="9496" width="17.109375" style="415" customWidth="1"/>
    <col min="9497" max="9497" width="0.109375" style="415" customWidth="1"/>
    <col min="9498" max="9498" width="14.6640625" style="415" customWidth="1"/>
    <col min="9499" max="9499" width="1" style="415" customWidth="1"/>
    <col min="9500" max="9500" width="16" style="415" customWidth="1"/>
    <col min="9501" max="9501" width="0.109375" style="415" customWidth="1"/>
    <col min="9502" max="9502" width="18.33203125" style="415" customWidth="1"/>
    <col min="9503" max="9503" width="0.33203125" style="415" customWidth="1"/>
    <col min="9504" max="9504" width="19.33203125" style="415" customWidth="1"/>
    <col min="9505" max="9505" width="0.5546875" style="415" customWidth="1"/>
    <col min="9506" max="9728" width="11.33203125" style="415"/>
    <col min="9729" max="9729" width="5.6640625" style="415" customWidth="1"/>
    <col min="9730" max="9730" width="30.33203125" style="415" customWidth="1"/>
    <col min="9731" max="9731" width="28" style="415" customWidth="1"/>
    <col min="9732" max="9732" width="12.33203125" style="415" customWidth="1"/>
    <col min="9733" max="9733" width="13" style="415" customWidth="1"/>
    <col min="9734" max="9734" width="12" style="415" customWidth="1"/>
    <col min="9735" max="9735" width="13" style="415" customWidth="1"/>
    <col min="9736" max="9736" width="12.88671875" style="415" customWidth="1"/>
    <col min="9737" max="9737" width="13.109375" style="415" customWidth="1"/>
    <col min="9738" max="9738" width="13.33203125" style="415" customWidth="1"/>
    <col min="9739" max="9739" width="13.109375" style="415" customWidth="1"/>
    <col min="9740" max="9740" width="13.33203125" style="415" customWidth="1"/>
    <col min="9741" max="9741" width="13.5546875" style="415" customWidth="1"/>
    <col min="9742" max="9742" width="19.5546875" style="415" customWidth="1"/>
    <col min="9743" max="9743" width="13.5546875" style="415" customWidth="1"/>
    <col min="9744" max="9744" width="12.5546875" style="415" customWidth="1"/>
    <col min="9745" max="9745" width="0.109375" style="415" customWidth="1"/>
    <col min="9746" max="9746" width="14.33203125" style="415" customWidth="1"/>
    <col min="9747" max="9747" width="0" style="415" hidden="1" customWidth="1"/>
    <col min="9748" max="9748" width="15.44140625" style="415" customWidth="1"/>
    <col min="9749" max="9749" width="0.109375" style="415" customWidth="1"/>
    <col min="9750" max="9750" width="13.88671875" style="415" customWidth="1"/>
    <col min="9751" max="9751" width="0.33203125" style="415" customWidth="1"/>
    <col min="9752" max="9752" width="17.109375" style="415" customWidth="1"/>
    <col min="9753" max="9753" width="0.109375" style="415" customWidth="1"/>
    <col min="9754" max="9754" width="14.6640625" style="415" customWidth="1"/>
    <col min="9755" max="9755" width="1" style="415" customWidth="1"/>
    <col min="9756" max="9756" width="16" style="415" customWidth="1"/>
    <col min="9757" max="9757" width="0.109375" style="415" customWidth="1"/>
    <col min="9758" max="9758" width="18.33203125" style="415" customWidth="1"/>
    <col min="9759" max="9759" width="0.33203125" style="415" customWidth="1"/>
    <col min="9760" max="9760" width="19.33203125" style="415" customWidth="1"/>
    <col min="9761" max="9761" width="0.5546875" style="415" customWidth="1"/>
    <col min="9762" max="9984" width="11.33203125" style="415"/>
    <col min="9985" max="9985" width="5.6640625" style="415" customWidth="1"/>
    <col min="9986" max="9986" width="30.33203125" style="415" customWidth="1"/>
    <col min="9987" max="9987" width="28" style="415" customWidth="1"/>
    <col min="9988" max="9988" width="12.33203125" style="415" customWidth="1"/>
    <col min="9989" max="9989" width="13" style="415" customWidth="1"/>
    <col min="9990" max="9990" width="12" style="415" customWidth="1"/>
    <col min="9991" max="9991" width="13" style="415" customWidth="1"/>
    <col min="9992" max="9992" width="12.88671875" style="415" customWidth="1"/>
    <col min="9993" max="9993" width="13.109375" style="415" customWidth="1"/>
    <col min="9994" max="9994" width="13.33203125" style="415" customWidth="1"/>
    <col min="9995" max="9995" width="13.109375" style="415" customWidth="1"/>
    <col min="9996" max="9996" width="13.33203125" style="415" customWidth="1"/>
    <col min="9997" max="9997" width="13.5546875" style="415" customWidth="1"/>
    <col min="9998" max="9998" width="19.5546875" style="415" customWidth="1"/>
    <col min="9999" max="9999" width="13.5546875" style="415" customWidth="1"/>
    <col min="10000" max="10000" width="12.5546875" style="415" customWidth="1"/>
    <col min="10001" max="10001" width="0.109375" style="415" customWidth="1"/>
    <col min="10002" max="10002" width="14.33203125" style="415" customWidth="1"/>
    <col min="10003" max="10003" width="0" style="415" hidden="1" customWidth="1"/>
    <col min="10004" max="10004" width="15.44140625" style="415" customWidth="1"/>
    <col min="10005" max="10005" width="0.109375" style="415" customWidth="1"/>
    <col min="10006" max="10006" width="13.88671875" style="415" customWidth="1"/>
    <col min="10007" max="10007" width="0.33203125" style="415" customWidth="1"/>
    <col min="10008" max="10008" width="17.109375" style="415" customWidth="1"/>
    <col min="10009" max="10009" width="0.109375" style="415" customWidth="1"/>
    <col min="10010" max="10010" width="14.6640625" style="415" customWidth="1"/>
    <col min="10011" max="10011" width="1" style="415" customWidth="1"/>
    <col min="10012" max="10012" width="16" style="415" customWidth="1"/>
    <col min="10013" max="10013" width="0.109375" style="415" customWidth="1"/>
    <col min="10014" max="10014" width="18.33203125" style="415" customWidth="1"/>
    <col min="10015" max="10015" width="0.33203125" style="415" customWidth="1"/>
    <col min="10016" max="10016" width="19.33203125" style="415" customWidth="1"/>
    <col min="10017" max="10017" width="0.5546875" style="415" customWidth="1"/>
    <col min="10018" max="10240" width="11.33203125" style="415"/>
    <col min="10241" max="10241" width="5.6640625" style="415" customWidth="1"/>
    <col min="10242" max="10242" width="30.33203125" style="415" customWidth="1"/>
    <col min="10243" max="10243" width="28" style="415" customWidth="1"/>
    <col min="10244" max="10244" width="12.33203125" style="415" customWidth="1"/>
    <col min="10245" max="10245" width="13" style="415" customWidth="1"/>
    <col min="10246" max="10246" width="12" style="415" customWidth="1"/>
    <col min="10247" max="10247" width="13" style="415" customWidth="1"/>
    <col min="10248" max="10248" width="12.88671875" style="415" customWidth="1"/>
    <col min="10249" max="10249" width="13.109375" style="415" customWidth="1"/>
    <col min="10250" max="10250" width="13.33203125" style="415" customWidth="1"/>
    <col min="10251" max="10251" width="13.109375" style="415" customWidth="1"/>
    <col min="10252" max="10252" width="13.33203125" style="415" customWidth="1"/>
    <col min="10253" max="10253" width="13.5546875" style="415" customWidth="1"/>
    <col min="10254" max="10254" width="19.5546875" style="415" customWidth="1"/>
    <col min="10255" max="10255" width="13.5546875" style="415" customWidth="1"/>
    <col min="10256" max="10256" width="12.5546875" style="415" customWidth="1"/>
    <col min="10257" max="10257" width="0.109375" style="415" customWidth="1"/>
    <col min="10258" max="10258" width="14.33203125" style="415" customWidth="1"/>
    <col min="10259" max="10259" width="0" style="415" hidden="1" customWidth="1"/>
    <col min="10260" max="10260" width="15.44140625" style="415" customWidth="1"/>
    <col min="10261" max="10261" width="0.109375" style="415" customWidth="1"/>
    <col min="10262" max="10262" width="13.88671875" style="415" customWidth="1"/>
    <col min="10263" max="10263" width="0.33203125" style="415" customWidth="1"/>
    <col min="10264" max="10264" width="17.109375" style="415" customWidth="1"/>
    <col min="10265" max="10265" width="0.109375" style="415" customWidth="1"/>
    <col min="10266" max="10266" width="14.6640625" style="415" customWidth="1"/>
    <col min="10267" max="10267" width="1" style="415" customWidth="1"/>
    <col min="10268" max="10268" width="16" style="415" customWidth="1"/>
    <col min="10269" max="10269" width="0.109375" style="415" customWidth="1"/>
    <col min="10270" max="10270" width="18.33203125" style="415" customWidth="1"/>
    <col min="10271" max="10271" width="0.33203125" style="415" customWidth="1"/>
    <col min="10272" max="10272" width="19.33203125" style="415" customWidth="1"/>
    <col min="10273" max="10273" width="0.5546875" style="415" customWidth="1"/>
    <col min="10274" max="10496" width="11.33203125" style="415"/>
    <col min="10497" max="10497" width="5.6640625" style="415" customWidth="1"/>
    <col min="10498" max="10498" width="30.33203125" style="415" customWidth="1"/>
    <col min="10499" max="10499" width="28" style="415" customWidth="1"/>
    <col min="10500" max="10500" width="12.33203125" style="415" customWidth="1"/>
    <col min="10501" max="10501" width="13" style="415" customWidth="1"/>
    <col min="10502" max="10502" width="12" style="415" customWidth="1"/>
    <col min="10503" max="10503" width="13" style="415" customWidth="1"/>
    <col min="10504" max="10504" width="12.88671875" style="415" customWidth="1"/>
    <col min="10505" max="10505" width="13.109375" style="415" customWidth="1"/>
    <col min="10506" max="10506" width="13.33203125" style="415" customWidth="1"/>
    <col min="10507" max="10507" width="13.109375" style="415" customWidth="1"/>
    <col min="10508" max="10508" width="13.33203125" style="415" customWidth="1"/>
    <col min="10509" max="10509" width="13.5546875" style="415" customWidth="1"/>
    <col min="10510" max="10510" width="19.5546875" style="415" customWidth="1"/>
    <col min="10511" max="10511" width="13.5546875" style="415" customWidth="1"/>
    <col min="10512" max="10512" width="12.5546875" style="415" customWidth="1"/>
    <col min="10513" max="10513" width="0.109375" style="415" customWidth="1"/>
    <col min="10514" max="10514" width="14.33203125" style="415" customWidth="1"/>
    <col min="10515" max="10515" width="0" style="415" hidden="1" customWidth="1"/>
    <col min="10516" max="10516" width="15.44140625" style="415" customWidth="1"/>
    <col min="10517" max="10517" width="0.109375" style="415" customWidth="1"/>
    <col min="10518" max="10518" width="13.88671875" style="415" customWidth="1"/>
    <col min="10519" max="10519" width="0.33203125" style="415" customWidth="1"/>
    <col min="10520" max="10520" width="17.109375" style="415" customWidth="1"/>
    <col min="10521" max="10521" width="0.109375" style="415" customWidth="1"/>
    <col min="10522" max="10522" width="14.6640625" style="415" customWidth="1"/>
    <col min="10523" max="10523" width="1" style="415" customWidth="1"/>
    <col min="10524" max="10524" width="16" style="415" customWidth="1"/>
    <col min="10525" max="10525" width="0.109375" style="415" customWidth="1"/>
    <col min="10526" max="10526" width="18.33203125" style="415" customWidth="1"/>
    <col min="10527" max="10527" width="0.33203125" style="415" customWidth="1"/>
    <col min="10528" max="10528" width="19.33203125" style="415" customWidth="1"/>
    <col min="10529" max="10529" width="0.5546875" style="415" customWidth="1"/>
    <col min="10530" max="10752" width="11.33203125" style="415"/>
    <col min="10753" max="10753" width="5.6640625" style="415" customWidth="1"/>
    <col min="10754" max="10754" width="30.33203125" style="415" customWidth="1"/>
    <col min="10755" max="10755" width="28" style="415" customWidth="1"/>
    <col min="10756" max="10756" width="12.33203125" style="415" customWidth="1"/>
    <col min="10757" max="10757" width="13" style="415" customWidth="1"/>
    <col min="10758" max="10758" width="12" style="415" customWidth="1"/>
    <col min="10759" max="10759" width="13" style="415" customWidth="1"/>
    <col min="10760" max="10760" width="12.88671875" style="415" customWidth="1"/>
    <col min="10761" max="10761" width="13.109375" style="415" customWidth="1"/>
    <col min="10762" max="10762" width="13.33203125" style="415" customWidth="1"/>
    <col min="10763" max="10763" width="13.109375" style="415" customWidth="1"/>
    <col min="10764" max="10764" width="13.33203125" style="415" customWidth="1"/>
    <col min="10765" max="10765" width="13.5546875" style="415" customWidth="1"/>
    <col min="10766" max="10766" width="19.5546875" style="415" customWidth="1"/>
    <col min="10767" max="10767" width="13.5546875" style="415" customWidth="1"/>
    <col min="10768" max="10768" width="12.5546875" style="415" customWidth="1"/>
    <col min="10769" max="10769" width="0.109375" style="415" customWidth="1"/>
    <col min="10770" max="10770" width="14.33203125" style="415" customWidth="1"/>
    <col min="10771" max="10771" width="0" style="415" hidden="1" customWidth="1"/>
    <col min="10772" max="10772" width="15.44140625" style="415" customWidth="1"/>
    <col min="10773" max="10773" width="0.109375" style="415" customWidth="1"/>
    <col min="10774" max="10774" width="13.88671875" style="415" customWidth="1"/>
    <col min="10775" max="10775" width="0.33203125" style="415" customWidth="1"/>
    <col min="10776" max="10776" width="17.109375" style="415" customWidth="1"/>
    <col min="10777" max="10777" width="0.109375" style="415" customWidth="1"/>
    <col min="10778" max="10778" width="14.6640625" style="415" customWidth="1"/>
    <col min="10779" max="10779" width="1" style="415" customWidth="1"/>
    <col min="10780" max="10780" width="16" style="415" customWidth="1"/>
    <col min="10781" max="10781" width="0.109375" style="415" customWidth="1"/>
    <col min="10782" max="10782" width="18.33203125" style="415" customWidth="1"/>
    <col min="10783" max="10783" width="0.33203125" style="415" customWidth="1"/>
    <col min="10784" max="10784" width="19.33203125" style="415" customWidth="1"/>
    <col min="10785" max="10785" width="0.5546875" style="415" customWidth="1"/>
    <col min="10786" max="11008" width="11.33203125" style="415"/>
    <col min="11009" max="11009" width="5.6640625" style="415" customWidth="1"/>
    <col min="11010" max="11010" width="30.33203125" style="415" customWidth="1"/>
    <col min="11011" max="11011" width="28" style="415" customWidth="1"/>
    <col min="11012" max="11012" width="12.33203125" style="415" customWidth="1"/>
    <col min="11013" max="11013" width="13" style="415" customWidth="1"/>
    <col min="11014" max="11014" width="12" style="415" customWidth="1"/>
    <col min="11015" max="11015" width="13" style="415" customWidth="1"/>
    <col min="11016" max="11016" width="12.88671875" style="415" customWidth="1"/>
    <col min="11017" max="11017" width="13.109375" style="415" customWidth="1"/>
    <col min="11018" max="11018" width="13.33203125" style="415" customWidth="1"/>
    <col min="11019" max="11019" width="13.109375" style="415" customWidth="1"/>
    <col min="11020" max="11020" width="13.33203125" style="415" customWidth="1"/>
    <col min="11021" max="11021" width="13.5546875" style="415" customWidth="1"/>
    <col min="11022" max="11022" width="19.5546875" style="415" customWidth="1"/>
    <col min="11023" max="11023" width="13.5546875" style="415" customWidth="1"/>
    <col min="11024" max="11024" width="12.5546875" style="415" customWidth="1"/>
    <col min="11025" max="11025" width="0.109375" style="415" customWidth="1"/>
    <col min="11026" max="11026" width="14.33203125" style="415" customWidth="1"/>
    <col min="11027" max="11027" width="0" style="415" hidden="1" customWidth="1"/>
    <col min="11028" max="11028" width="15.44140625" style="415" customWidth="1"/>
    <col min="11029" max="11029" width="0.109375" style="415" customWidth="1"/>
    <col min="11030" max="11030" width="13.88671875" style="415" customWidth="1"/>
    <col min="11031" max="11031" width="0.33203125" style="415" customWidth="1"/>
    <col min="11032" max="11032" width="17.109375" style="415" customWidth="1"/>
    <col min="11033" max="11033" width="0.109375" style="415" customWidth="1"/>
    <col min="11034" max="11034" width="14.6640625" style="415" customWidth="1"/>
    <col min="11035" max="11035" width="1" style="415" customWidth="1"/>
    <col min="11036" max="11036" width="16" style="415" customWidth="1"/>
    <col min="11037" max="11037" width="0.109375" style="415" customWidth="1"/>
    <col min="11038" max="11038" width="18.33203125" style="415" customWidth="1"/>
    <col min="11039" max="11039" width="0.33203125" style="415" customWidth="1"/>
    <col min="11040" max="11040" width="19.33203125" style="415" customWidth="1"/>
    <col min="11041" max="11041" width="0.5546875" style="415" customWidth="1"/>
    <col min="11042" max="11264" width="11.33203125" style="415"/>
    <col min="11265" max="11265" width="5.6640625" style="415" customWidth="1"/>
    <col min="11266" max="11266" width="30.33203125" style="415" customWidth="1"/>
    <col min="11267" max="11267" width="28" style="415" customWidth="1"/>
    <col min="11268" max="11268" width="12.33203125" style="415" customWidth="1"/>
    <col min="11269" max="11269" width="13" style="415" customWidth="1"/>
    <col min="11270" max="11270" width="12" style="415" customWidth="1"/>
    <col min="11271" max="11271" width="13" style="415" customWidth="1"/>
    <col min="11272" max="11272" width="12.88671875" style="415" customWidth="1"/>
    <col min="11273" max="11273" width="13.109375" style="415" customWidth="1"/>
    <col min="11274" max="11274" width="13.33203125" style="415" customWidth="1"/>
    <col min="11275" max="11275" width="13.109375" style="415" customWidth="1"/>
    <col min="11276" max="11276" width="13.33203125" style="415" customWidth="1"/>
    <col min="11277" max="11277" width="13.5546875" style="415" customWidth="1"/>
    <col min="11278" max="11278" width="19.5546875" style="415" customWidth="1"/>
    <col min="11279" max="11279" width="13.5546875" style="415" customWidth="1"/>
    <col min="11280" max="11280" width="12.5546875" style="415" customWidth="1"/>
    <col min="11281" max="11281" width="0.109375" style="415" customWidth="1"/>
    <col min="11282" max="11282" width="14.33203125" style="415" customWidth="1"/>
    <col min="11283" max="11283" width="0" style="415" hidden="1" customWidth="1"/>
    <col min="11284" max="11284" width="15.44140625" style="415" customWidth="1"/>
    <col min="11285" max="11285" width="0.109375" style="415" customWidth="1"/>
    <col min="11286" max="11286" width="13.88671875" style="415" customWidth="1"/>
    <col min="11287" max="11287" width="0.33203125" style="415" customWidth="1"/>
    <col min="11288" max="11288" width="17.109375" style="415" customWidth="1"/>
    <col min="11289" max="11289" width="0.109375" style="415" customWidth="1"/>
    <col min="11290" max="11290" width="14.6640625" style="415" customWidth="1"/>
    <col min="11291" max="11291" width="1" style="415" customWidth="1"/>
    <col min="11292" max="11292" width="16" style="415" customWidth="1"/>
    <col min="11293" max="11293" width="0.109375" style="415" customWidth="1"/>
    <col min="11294" max="11294" width="18.33203125" style="415" customWidth="1"/>
    <col min="11295" max="11295" width="0.33203125" style="415" customWidth="1"/>
    <col min="11296" max="11296" width="19.33203125" style="415" customWidth="1"/>
    <col min="11297" max="11297" width="0.5546875" style="415" customWidth="1"/>
    <col min="11298" max="11520" width="11.33203125" style="415"/>
    <col min="11521" max="11521" width="5.6640625" style="415" customWidth="1"/>
    <col min="11522" max="11522" width="30.33203125" style="415" customWidth="1"/>
    <col min="11523" max="11523" width="28" style="415" customWidth="1"/>
    <col min="11524" max="11524" width="12.33203125" style="415" customWidth="1"/>
    <col min="11525" max="11525" width="13" style="415" customWidth="1"/>
    <col min="11526" max="11526" width="12" style="415" customWidth="1"/>
    <col min="11527" max="11527" width="13" style="415" customWidth="1"/>
    <col min="11528" max="11528" width="12.88671875" style="415" customWidth="1"/>
    <col min="11529" max="11529" width="13.109375" style="415" customWidth="1"/>
    <col min="11530" max="11530" width="13.33203125" style="415" customWidth="1"/>
    <col min="11531" max="11531" width="13.109375" style="415" customWidth="1"/>
    <col min="11532" max="11532" width="13.33203125" style="415" customWidth="1"/>
    <col min="11533" max="11533" width="13.5546875" style="415" customWidth="1"/>
    <col min="11534" max="11534" width="19.5546875" style="415" customWidth="1"/>
    <col min="11535" max="11535" width="13.5546875" style="415" customWidth="1"/>
    <col min="11536" max="11536" width="12.5546875" style="415" customWidth="1"/>
    <col min="11537" max="11537" width="0.109375" style="415" customWidth="1"/>
    <col min="11538" max="11538" width="14.33203125" style="415" customWidth="1"/>
    <col min="11539" max="11539" width="0" style="415" hidden="1" customWidth="1"/>
    <col min="11540" max="11540" width="15.44140625" style="415" customWidth="1"/>
    <col min="11541" max="11541" width="0.109375" style="415" customWidth="1"/>
    <col min="11542" max="11542" width="13.88671875" style="415" customWidth="1"/>
    <col min="11543" max="11543" width="0.33203125" style="415" customWidth="1"/>
    <col min="11544" max="11544" width="17.109375" style="415" customWidth="1"/>
    <col min="11545" max="11545" width="0.109375" style="415" customWidth="1"/>
    <col min="11546" max="11546" width="14.6640625" style="415" customWidth="1"/>
    <col min="11547" max="11547" width="1" style="415" customWidth="1"/>
    <col min="11548" max="11548" width="16" style="415" customWidth="1"/>
    <col min="11549" max="11549" width="0.109375" style="415" customWidth="1"/>
    <col min="11550" max="11550" width="18.33203125" style="415" customWidth="1"/>
    <col min="11551" max="11551" width="0.33203125" style="415" customWidth="1"/>
    <col min="11552" max="11552" width="19.33203125" style="415" customWidth="1"/>
    <col min="11553" max="11553" width="0.5546875" style="415" customWidth="1"/>
    <col min="11554" max="11776" width="11.33203125" style="415"/>
    <col min="11777" max="11777" width="5.6640625" style="415" customWidth="1"/>
    <col min="11778" max="11778" width="30.33203125" style="415" customWidth="1"/>
    <col min="11779" max="11779" width="28" style="415" customWidth="1"/>
    <col min="11780" max="11780" width="12.33203125" style="415" customWidth="1"/>
    <col min="11781" max="11781" width="13" style="415" customWidth="1"/>
    <col min="11782" max="11782" width="12" style="415" customWidth="1"/>
    <col min="11783" max="11783" width="13" style="415" customWidth="1"/>
    <col min="11784" max="11784" width="12.88671875" style="415" customWidth="1"/>
    <col min="11785" max="11785" width="13.109375" style="415" customWidth="1"/>
    <col min="11786" max="11786" width="13.33203125" style="415" customWidth="1"/>
    <col min="11787" max="11787" width="13.109375" style="415" customWidth="1"/>
    <col min="11788" max="11788" width="13.33203125" style="415" customWidth="1"/>
    <col min="11789" max="11789" width="13.5546875" style="415" customWidth="1"/>
    <col min="11790" max="11790" width="19.5546875" style="415" customWidth="1"/>
    <col min="11791" max="11791" width="13.5546875" style="415" customWidth="1"/>
    <col min="11792" max="11792" width="12.5546875" style="415" customWidth="1"/>
    <col min="11793" max="11793" width="0.109375" style="415" customWidth="1"/>
    <col min="11794" max="11794" width="14.33203125" style="415" customWidth="1"/>
    <col min="11795" max="11795" width="0" style="415" hidden="1" customWidth="1"/>
    <col min="11796" max="11796" width="15.44140625" style="415" customWidth="1"/>
    <col min="11797" max="11797" width="0.109375" style="415" customWidth="1"/>
    <col min="11798" max="11798" width="13.88671875" style="415" customWidth="1"/>
    <col min="11799" max="11799" width="0.33203125" style="415" customWidth="1"/>
    <col min="11800" max="11800" width="17.109375" style="415" customWidth="1"/>
    <col min="11801" max="11801" width="0.109375" style="415" customWidth="1"/>
    <col min="11802" max="11802" width="14.6640625" style="415" customWidth="1"/>
    <col min="11803" max="11803" width="1" style="415" customWidth="1"/>
    <col min="11804" max="11804" width="16" style="415" customWidth="1"/>
    <col min="11805" max="11805" width="0.109375" style="415" customWidth="1"/>
    <col min="11806" max="11806" width="18.33203125" style="415" customWidth="1"/>
    <col min="11807" max="11807" width="0.33203125" style="415" customWidth="1"/>
    <col min="11808" max="11808" width="19.33203125" style="415" customWidth="1"/>
    <col min="11809" max="11809" width="0.5546875" style="415" customWidth="1"/>
    <col min="11810" max="12032" width="11.33203125" style="415"/>
    <col min="12033" max="12033" width="5.6640625" style="415" customWidth="1"/>
    <col min="12034" max="12034" width="30.33203125" style="415" customWidth="1"/>
    <col min="12035" max="12035" width="28" style="415" customWidth="1"/>
    <col min="12036" max="12036" width="12.33203125" style="415" customWidth="1"/>
    <col min="12037" max="12037" width="13" style="415" customWidth="1"/>
    <col min="12038" max="12038" width="12" style="415" customWidth="1"/>
    <col min="12039" max="12039" width="13" style="415" customWidth="1"/>
    <col min="12040" max="12040" width="12.88671875" style="415" customWidth="1"/>
    <col min="12041" max="12041" width="13.109375" style="415" customWidth="1"/>
    <col min="12042" max="12042" width="13.33203125" style="415" customWidth="1"/>
    <col min="12043" max="12043" width="13.109375" style="415" customWidth="1"/>
    <col min="12044" max="12044" width="13.33203125" style="415" customWidth="1"/>
    <col min="12045" max="12045" width="13.5546875" style="415" customWidth="1"/>
    <col min="12046" max="12046" width="19.5546875" style="415" customWidth="1"/>
    <col min="12047" max="12047" width="13.5546875" style="415" customWidth="1"/>
    <col min="12048" max="12048" width="12.5546875" style="415" customWidth="1"/>
    <col min="12049" max="12049" width="0.109375" style="415" customWidth="1"/>
    <col min="12050" max="12050" width="14.33203125" style="415" customWidth="1"/>
    <col min="12051" max="12051" width="0" style="415" hidden="1" customWidth="1"/>
    <col min="12052" max="12052" width="15.44140625" style="415" customWidth="1"/>
    <col min="12053" max="12053" width="0.109375" style="415" customWidth="1"/>
    <col min="12054" max="12054" width="13.88671875" style="415" customWidth="1"/>
    <col min="12055" max="12055" width="0.33203125" style="415" customWidth="1"/>
    <col min="12056" max="12056" width="17.109375" style="415" customWidth="1"/>
    <col min="12057" max="12057" width="0.109375" style="415" customWidth="1"/>
    <col min="12058" max="12058" width="14.6640625" style="415" customWidth="1"/>
    <col min="12059" max="12059" width="1" style="415" customWidth="1"/>
    <col min="12060" max="12060" width="16" style="415" customWidth="1"/>
    <col min="12061" max="12061" width="0.109375" style="415" customWidth="1"/>
    <col min="12062" max="12062" width="18.33203125" style="415" customWidth="1"/>
    <col min="12063" max="12063" width="0.33203125" style="415" customWidth="1"/>
    <col min="12064" max="12064" width="19.33203125" style="415" customWidth="1"/>
    <col min="12065" max="12065" width="0.5546875" style="415" customWidth="1"/>
    <col min="12066" max="12288" width="11.33203125" style="415"/>
    <col min="12289" max="12289" width="5.6640625" style="415" customWidth="1"/>
    <col min="12290" max="12290" width="30.33203125" style="415" customWidth="1"/>
    <col min="12291" max="12291" width="28" style="415" customWidth="1"/>
    <col min="12292" max="12292" width="12.33203125" style="415" customWidth="1"/>
    <col min="12293" max="12293" width="13" style="415" customWidth="1"/>
    <col min="12294" max="12294" width="12" style="415" customWidth="1"/>
    <col min="12295" max="12295" width="13" style="415" customWidth="1"/>
    <col min="12296" max="12296" width="12.88671875" style="415" customWidth="1"/>
    <col min="12297" max="12297" width="13.109375" style="415" customWidth="1"/>
    <col min="12298" max="12298" width="13.33203125" style="415" customWidth="1"/>
    <col min="12299" max="12299" width="13.109375" style="415" customWidth="1"/>
    <col min="12300" max="12300" width="13.33203125" style="415" customWidth="1"/>
    <col min="12301" max="12301" width="13.5546875" style="415" customWidth="1"/>
    <col min="12302" max="12302" width="19.5546875" style="415" customWidth="1"/>
    <col min="12303" max="12303" width="13.5546875" style="415" customWidth="1"/>
    <col min="12304" max="12304" width="12.5546875" style="415" customWidth="1"/>
    <col min="12305" max="12305" width="0.109375" style="415" customWidth="1"/>
    <col min="12306" max="12306" width="14.33203125" style="415" customWidth="1"/>
    <col min="12307" max="12307" width="0" style="415" hidden="1" customWidth="1"/>
    <col min="12308" max="12308" width="15.44140625" style="415" customWidth="1"/>
    <col min="12309" max="12309" width="0.109375" style="415" customWidth="1"/>
    <col min="12310" max="12310" width="13.88671875" style="415" customWidth="1"/>
    <col min="12311" max="12311" width="0.33203125" style="415" customWidth="1"/>
    <col min="12312" max="12312" width="17.109375" style="415" customWidth="1"/>
    <col min="12313" max="12313" width="0.109375" style="415" customWidth="1"/>
    <col min="12314" max="12314" width="14.6640625" style="415" customWidth="1"/>
    <col min="12315" max="12315" width="1" style="415" customWidth="1"/>
    <col min="12316" max="12316" width="16" style="415" customWidth="1"/>
    <col min="12317" max="12317" width="0.109375" style="415" customWidth="1"/>
    <col min="12318" max="12318" width="18.33203125" style="415" customWidth="1"/>
    <col min="12319" max="12319" width="0.33203125" style="415" customWidth="1"/>
    <col min="12320" max="12320" width="19.33203125" style="415" customWidth="1"/>
    <col min="12321" max="12321" width="0.5546875" style="415" customWidth="1"/>
    <col min="12322" max="12544" width="11.33203125" style="415"/>
    <col min="12545" max="12545" width="5.6640625" style="415" customWidth="1"/>
    <col min="12546" max="12546" width="30.33203125" style="415" customWidth="1"/>
    <col min="12547" max="12547" width="28" style="415" customWidth="1"/>
    <col min="12548" max="12548" width="12.33203125" style="415" customWidth="1"/>
    <col min="12549" max="12549" width="13" style="415" customWidth="1"/>
    <col min="12550" max="12550" width="12" style="415" customWidth="1"/>
    <col min="12551" max="12551" width="13" style="415" customWidth="1"/>
    <col min="12552" max="12552" width="12.88671875" style="415" customWidth="1"/>
    <col min="12553" max="12553" width="13.109375" style="415" customWidth="1"/>
    <col min="12554" max="12554" width="13.33203125" style="415" customWidth="1"/>
    <col min="12555" max="12555" width="13.109375" style="415" customWidth="1"/>
    <col min="12556" max="12556" width="13.33203125" style="415" customWidth="1"/>
    <col min="12557" max="12557" width="13.5546875" style="415" customWidth="1"/>
    <col min="12558" max="12558" width="19.5546875" style="415" customWidth="1"/>
    <col min="12559" max="12559" width="13.5546875" style="415" customWidth="1"/>
    <col min="12560" max="12560" width="12.5546875" style="415" customWidth="1"/>
    <col min="12561" max="12561" width="0.109375" style="415" customWidth="1"/>
    <col min="12562" max="12562" width="14.33203125" style="415" customWidth="1"/>
    <col min="12563" max="12563" width="0" style="415" hidden="1" customWidth="1"/>
    <col min="12564" max="12564" width="15.44140625" style="415" customWidth="1"/>
    <col min="12565" max="12565" width="0.109375" style="415" customWidth="1"/>
    <col min="12566" max="12566" width="13.88671875" style="415" customWidth="1"/>
    <col min="12567" max="12567" width="0.33203125" style="415" customWidth="1"/>
    <col min="12568" max="12568" width="17.109375" style="415" customWidth="1"/>
    <col min="12569" max="12569" width="0.109375" style="415" customWidth="1"/>
    <col min="12570" max="12570" width="14.6640625" style="415" customWidth="1"/>
    <col min="12571" max="12571" width="1" style="415" customWidth="1"/>
    <col min="12572" max="12572" width="16" style="415" customWidth="1"/>
    <col min="12573" max="12573" width="0.109375" style="415" customWidth="1"/>
    <col min="12574" max="12574" width="18.33203125" style="415" customWidth="1"/>
    <col min="12575" max="12575" width="0.33203125" style="415" customWidth="1"/>
    <col min="12576" max="12576" width="19.33203125" style="415" customWidth="1"/>
    <col min="12577" max="12577" width="0.5546875" style="415" customWidth="1"/>
    <col min="12578" max="12800" width="11.33203125" style="415"/>
    <col min="12801" max="12801" width="5.6640625" style="415" customWidth="1"/>
    <col min="12802" max="12802" width="30.33203125" style="415" customWidth="1"/>
    <col min="12803" max="12803" width="28" style="415" customWidth="1"/>
    <col min="12804" max="12804" width="12.33203125" style="415" customWidth="1"/>
    <col min="12805" max="12805" width="13" style="415" customWidth="1"/>
    <col min="12806" max="12806" width="12" style="415" customWidth="1"/>
    <col min="12807" max="12807" width="13" style="415" customWidth="1"/>
    <col min="12808" max="12808" width="12.88671875" style="415" customWidth="1"/>
    <col min="12809" max="12809" width="13.109375" style="415" customWidth="1"/>
    <col min="12810" max="12810" width="13.33203125" style="415" customWidth="1"/>
    <col min="12811" max="12811" width="13.109375" style="415" customWidth="1"/>
    <col min="12812" max="12812" width="13.33203125" style="415" customWidth="1"/>
    <col min="12813" max="12813" width="13.5546875" style="415" customWidth="1"/>
    <col min="12814" max="12814" width="19.5546875" style="415" customWidth="1"/>
    <col min="12815" max="12815" width="13.5546875" style="415" customWidth="1"/>
    <col min="12816" max="12816" width="12.5546875" style="415" customWidth="1"/>
    <col min="12817" max="12817" width="0.109375" style="415" customWidth="1"/>
    <col min="12818" max="12818" width="14.33203125" style="415" customWidth="1"/>
    <col min="12819" max="12819" width="0" style="415" hidden="1" customWidth="1"/>
    <col min="12820" max="12820" width="15.44140625" style="415" customWidth="1"/>
    <col min="12821" max="12821" width="0.109375" style="415" customWidth="1"/>
    <col min="12822" max="12822" width="13.88671875" style="415" customWidth="1"/>
    <col min="12823" max="12823" width="0.33203125" style="415" customWidth="1"/>
    <col min="12824" max="12824" width="17.109375" style="415" customWidth="1"/>
    <col min="12825" max="12825" width="0.109375" style="415" customWidth="1"/>
    <col min="12826" max="12826" width="14.6640625" style="415" customWidth="1"/>
    <col min="12827" max="12827" width="1" style="415" customWidth="1"/>
    <col min="12828" max="12828" width="16" style="415" customWidth="1"/>
    <col min="12829" max="12829" width="0.109375" style="415" customWidth="1"/>
    <col min="12830" max="12830" width="18.33203125" style="415" customWidth="1"/>
    <col min="12831" max="12831" width="0.33203125" style="415" customWidth="1"/>
    <col min="12832" max="12832" width="19.33203125" style="415" customWidth="1"/>
    <col min="12833" max="12833" width="0.5546875" style="415" customWidth="1"/>
    <col min="12834" max="13056" width="11.33203125" style="415"/>
    <col min="13057" max="13057" width="5.6640625" style="415" customWidth="1"/>
    <col min="13058" max="13058" width="30.33203125" style="415" customWidth="1"/>
    <col min="13059" max="13059" width="28" style="415" customWidth="1"/>
    <col min="13060" max="13060" width="12.33203125" style="415" customWidth="1"/>
    <col min="13061" max="13061" width="13" style="415" customWidth="1"/>
    <col min="13062" max="13062" width="12" style="415" customWidth="1"/>
    <col min="13063" max="13063" width="13" style="415" customWidth="1"/>
    <col min="13064" max="13064" width="12.88671875" style="415" customWidth="1"/>
    <col min="13065" max="13065" width="13.109375" style="415" customWidth="1"/>
    <col min="13066" max="13066" width="13.33203125" style="415" customWidth="1"/>
    <col min="13067" max="13067" width="13.109375" style="415" customWidth="1"/>
    <col min="13068" max="13068" width="13.33203125" style="415" customWidth="1"/>
    <col min="13069" max="13069" width="13.5546875" style="415" customWidth="1"/>
    <col min="13070" max="13070" width="19.5546875" style="415" customWidth="1"/>
    <col min="13071" max="13071" width="13.5546875" style="415" customWidth="1"/>
    <col min="13072" max="13072" width="12.5546875" style="415" customWidth="1"/>
    <col min="13073" max="13073" width="0.109375" style="415" customWidth="1"/>
    <col min="13074" max="13074" width="14.33203125" style="415" customWidth="1"/>
    <col min="13075" max="13075" width="0" style="415" hidden="1" customWidth="1"/>
    <col min="13076" max="13076" width="15.44140625" style="415" customWidth="1"/>
    <col min="13077" max="13077" width="0.109375" style="415" customWidth="1"/>
    <col min="13078" max="13078" width="13.88671875" style="415" customWidth="1"/>
    <col min="13079" max="13079" width="0.33203125" style="415" customWidth="1"/>
    <col min="13080" max="13080" width="17.109375" style="415" customWidth="1"/>
    <col min="13081" max="13081" width="0.109375" style="415" customWidth="1"/>
    <col min="13082" max="13082" width="14.6640625" style="415" customWidth="1"/>
    <col min="13083" max="13083" width="1" style="415" customWidth="1"/>
    <col min="13084" max="13084" width="16" style="415" customWidth="1"/>
    <col min="13085" max="13085" width="0.109375" style="415" customWidth="1"/>
    <col min="13086" max="13086" width="18.33203125" style="415" customWidth="1"/>
    <col min="13087" max="13087" width="0.33203125" style="415" customWidth="1"/>
    <col min="13088" max="13088" width="19.33203125" style="415" customWidth="1"/>
    <col min="13089" max="13089" width="0.5546875" style="415" customWidth="1"/>
    <col min="13090" max="13312" width="11.33203125" style="415"/>
    <col min="13313" max="13313" width="5.6640625" style="415" customWidth="1"/>
    <col min="13314" max="13314" width="30.33203125" style="415" customWidth="1"/>
    <col min="13315" max="13315" width="28" style="415" customWidth="1"/>
    <col min="13316" max="13316" width="12.33203125" style="415" customWidth="1"/>
    <col min="13317" max="13317" width="13" style="415" customWidth="1"/>
    <col min="13318" max="13318" width="12" style="415" customWidth="1"/>
    <col min="13319" max="13319" width="13" style="415" customWidth="1"/>
    <col min="13320" max="13320" width="12.88671875" style="415" customWidth="1"/>
    <col min="13321" max="13321" width="13.109375" style="415" customWidth="1"/>
    <col min="13322" max="13322" width="13.33203125" style="415" customWidth="1"/>
    <col min="13323" max="13323" width="13.109375" style="415" customWidth="1"/>
    <col min="13324" max="13324" width="13.33203125" style="415" customWidth="1"/>
    <col min="13325" max="13325" width="13.5546875" style="415" customWidth="1"/>
    <col min="13326" max="13326" width="19.5546875" style="415" customWidth="1"/>
    <col min="13327" max="13327" width="13.5546875" style="415" customWidth="1"/>
    <col min="13328" max="13328" width="12.5546875" style="415" customWidth="1"/>
    <col min="13329" max="13329" width="0.109375" style="415" customWidth="1"/>
    <col min="13330" max="13330" width="14.33203125" style="415" customWidth="1"/>
    <col min="13331" max="13331" width="0" style="415" hidden="1" customWidth="1"/>
    <col min="13332" max="13332" width="15.44140625" style="415" customWidth="1"/>
    <col min="13333" max="13333" width="0.109375" style="415" customWidth="1"/>
    <col min="13334" max="13334" width="13.88671875" style="415" customWidth="1"/>
    <col min="13335" max="13335" width="0.33203125" style="415" customWidth="1"/>
    <col min="13336" max="13336" width="17.109375" style="415" customWidth="1"/>
    <col min="13337" max="13337" width="0.109375" style="415" customWidth="1"/>
    <col min="13338" max="13338" width="14.6640625" style="415" customWidth="1"/>
    <col min="13339" max="13339" width="1" style="415" customWidth="1"/>
    <col min="13340" max="13340" width="16" style="415" customWidth="1"/>
    <col min="13341" max="13341" width="0.109375" style="415" customWidth="1"/>
    <col min="13342" max="13342" width="18.33203125" style="415" customWidth="1"/>
    <col min="13343" max="13343" width="0.33203125" style="415" customWidth="1"/>
    <col min="13344" max="13344" width="19.33203125" style="415" customWidth="1"/>
    <col min="13345" max="13345" width="0.5546875" style="415" customWidth="1"/>
    <col min="13346" max="13568" width="11.33203125" style="415"/>
    <col min="13569" max="13569" width="5.6640625" style="415" customWidth="1"/>
    <col min="13570" max="13570" width="30.33203125" style="415" customWidth="1"/>
    <col min="13571" max="13571" width="28" style="415" customWidth="1"/>
    <col min="13572" max="13572" width="12.33203125" style="415" customWidth="1"/>
    <col min="13573" max="13573" width="13" style="415" customWidth="1"/>
    <col min="13574" max="13574" width="12" style="415" customWidth="1"/>
    <col min="13575" max="13575" width="13" style="415" customWidth="1"/>
    <col min="13576" max="13576" width="12.88671875" style="415" customWidth="1"/>
    <col min="13577" max="13577" width="13.109375" style="415" customWidth="1"/>
    <col min="13578" max="13578" width="13.33203125" style="415" customWidth="1"/>
    <col min="13579" max="13579" width="13.109375" style="415" customWidth="1"/>
    <col min="13580" max="13580" width="13.33203125" style="415" customWidth="1"/>
    <col min="13581" max="13581" width="13.5546875" style="415" customWidth="1"/>
    <col min="13582" max="13582" width="19.5546875" style="415" customWidth="1"/>
    <col min="13583" max="13583" width="13.5546875" style="415" customWidth="1"/>
    <col min="13584" max="13584" width="12.5546875" style="415" customWidth="1"/>
    <col min="13585" max="13585" width="0.109375" style="415" customWidth="1"/>
    <col min="13586" max="13586" width="14.33203125" style="415" customWidth="1"/>
    <col min="13587" max="13587" width="0" style="415" hidden="1" customWidth="1"/>
    <col min="13588" max="13588" width="15.44140625" style="415" customWidth="1"/>
    <col min="13589" max="13589" width="0.109375" style="415" customWidth="1"/>
    <col min="13590" max="13590" width="13.88671875" style="415" customWidth="1"/>
    <col min="13591" max="13591" width="0.33203125" style="415" customWidth="1"/>
    <col min="13592" max="13592" width="17.109375" style="415" customWidth="1"/>
    <col min="13593" max="13593" width="0.109375" style="415" customWidth="1"/>
    <col min="13594" max="13594" width="14.6640625" style="415" customWidth="1"/>
    <col min="13595" max="13595" width="1" style="415" customWidth="1"/>
    <col min="13596" max="13596" width="16" style="415" customWidth="1"/>
    <col min="13597" max="13597" width="0.109375" style="415" customWidth="1"/>
    <col min="13598" max="13598" width="18.33203125" style="415" customWidth="1"/>
    <col min="13599" max="13599" width="0.33203125" style="415" customWidth="1"/>
    <col min="13600" max="13600" width="19.33203125" style="415" customWidth="1"/>
    <col min="13601" max="13601" width="0.5546875" style="415" customWidth="1"/>
    <col min="13602" max="13824" width="11.33203125" style="415"/>
    <col min="13825" max="13825" width="5.6640625" style="415" customWidth="1"/>
    <col min="13826" max="13826" width="30.33203125" style="415" customWidth="1"/>
    <col min="13827" max="13827" width="28" style="415" customWidth="1"/>
    <col min="13828" max="13828" width="12.33203125" style="415" customWidth="1"/>
    <col min="13829" max="13829" width="13" style="415" customWidth="1"/>
    <col min="13830" max="13830" width="12" style="415" customWidth="1"/>
    <col min="13831" max="13831" width="13" style="415" customWidth="1"/>
    <col min="13832" max="13832" width="12.88671875" style="415" customWidth="1"/>
    <col min="13833" max="13833" width="13.109375" style="415" customWidth="1"/>
    <col min="13834" max="13834" width="13.33203125" style="415" customWidth="1"/>
    <col min="13835" max="13835" width="13.109375" style="415" customWidth="1"/>
    <col min="13836" max="13836" width="13.33203125" style="415" customWidth="1"/>
    <col min="13837" max="13837" width="13.5546875" style="415" customWidth="1"/>
    <col min="13838" max="13838" width="19.5546875" style="415" customWidth="1"/>
    <col min="13839" max="13839" width="13.5546875" style="415" customWidth="1"/>
    <col min="13840" max="13840" width="12.5546875" style="415" customWidth="1"/>
    <col min="13841" max="13841" width="0.109375" style="415" customWidth="1"/>
    <col min="13842" max="13842" width="14.33203125" style="415" customWidth="1"/>
    <col min="13843" max="13843" width="0" style="415" hidden="1" customWidth="1"/>
    <col min="13844" max="13844" width="15.44140625" style="415" customWidth="1"/>
    <col min="13845" max="13845" width="0.109375" style="415" customWidth="1"/>
    <col min="13846" max="13846" width="13.88671875" style="415" customWidth="1"/>
    <col min="13847" max="13847" width="0.33203125" style="415" customWidth="1"/>
    <col min="13848" max="13848" width="17.109375" style="415" customWidth="1"/>
    <col min="13849" max="13849" width="0.109375" style="415" customWidth="1"/>
    <col min="13850" max="13850" width="14.6640625" style="415" customWidth="1"/>
    <col min="13851" max="13851" width="1" style="415" customWidth="1"/>
    <col min="13852" max="13852" width="16" style="415" customWidth="1"/>
    <col min="13853" max="13853" width="0.109375" style="415" customWidth="1"/>
    <col min="13854" max="13854" width="18.33203125" style="415" customWidth="1"/>
    <col min="13855" max="13855" width="0.33203125" style="415" customWidth="1"/>
    <col min="13856" max="13856" width="19.33203125" style="415" customWidth="1"/>
    <col min="13857" max="13857" width="0.5546875" style="415" customWidth="1"/>
    <col min="13858" max="14080" width="11.33203125" style="415"/>
    <col min="14081" max="14081" width="5.6640625" style="415" customWidth="1"/>
    <col min="14082" max="14082" width="30.33203125" style="415" customWidth="1"/>
    <col min="14083" max="14083" width="28" style="415" customWidth="1"/>
    <col min="14084" max="14084" width="12.33203125" style="415" customWidth="1"/>
    <col min="14085" max="14085" width="13" style="415" customWidth="1"/>
    <col min="14086" max="14086" width="12" style="415" customWidth="1"/>
    <col min="14087" max="14087" width="13" style="415" customWidth="1"/>
    <col min="14088" max="14088" width="12.88671875" style="415" customWidth="1"/>
    <col min="14089" max="14089" width="13.109375" style="415" customWidth="1"/>
    <col min="14090" max="14090" width="13.33203125" style="415" customWidth="1"/>
    <col min="14091" max="14091" width="13.109375" style="415" customWidth="1"/>
    <col min="14092" max="14092" width="13.33203125" style="415" customWidth="1"/>
    <col min="14093" max="14093" width="13.5546875" style="415" customWidth="1"/>
    <col min="14094" max="14094" width="19.5546875" style="415" customWidth="1"/>
    <col min="14095" max="14095" width="13.5546875" style="415" customWidth="1"/>
    <col min="14096" max="14096" width="12.5546875" style="415" customWidth="1"/>
    <col min="14097" max="14097" width="0.109375" style="415" customWidth="1"/>
    <col min="14098" max="14098" width="14.33203125" style="415" customWidth="1"/>
    <col min="14099" max="14099" width="0" style="415" hidden="1" customWidth="1"/>
    <col min="14100" max="14100" width="15.44140625" style="415" customWidth="1"/>
    <col min="14101" max="14101" width="0.109375" style="415" customWidth="1"/>
    <col min="14102" max="14102" width="13.88671875" style="415" customWidth="1"/>
    <col min="14103" max="14103" width="0.33203125" style="415" customWidth="1"/>
    <col min="14104" max="14104" width="17.109375" style="415" customWidth="1"/>
    <col min="14105" max="14105" width="0.109375" style="415" customWidth="1"/>
    <col min="14106" max="14106" width="14.6640625" style="415" customWidth="1"/>
    <col min="14107" max="14107" width="1" style="415" customWidth="1"/>
    <col min="14108" max="14108" width="16" style="415" customWidth="1"/>
    <col min="14109" max="14109" width="0.109375" style="415" customWidth="1"/>
    <col min="14110" max="14110" width="18.33203125" style="415" customWidth="1"/>
    <col min="14111" max="14111" width="0.33203125" style="415" customWidth="1"/>
    <col min="14112" max="14112" width="19.33203125" style="415" customWidth="1"/>
    <col min="14113" max="14113" width="0.5546875" style="415" customWidth="1"/>
    <col min="14114" max="14336" width="11.33203125" style="415"/>
    <col min="14337" max="14337" width="5.6640625" style="415" customWidth="1"/>
    <col min="14338" max="14338" width="30.33203125" style="415" customWidth="1"/>
    <col min="14339" max="14339" width="28" style="415" customWidth="1"/>
    <col min="14340" max="14340" width="12.33203125" style="415" customWidth="1"/>
    <col min="14341" max="14341" width="13" style="415" customWidth="1"/>
    <col min="14342" max="14342" width="12" style="415" customWidth="1"/>
    <col min="14343" max="14343" width="13" style="415" customWidth="1"/>
    <col min="14344" max="14344" width="12.88671875" style="415" customWidth="1"/>
    <col min="14345" max="14345" width="13.109375" style="415" customWidth="1"/>
    <col min="14346" max="14346" width="13.33203125" style="415" customWidth="1"/>
    <col min="14347" max="14347" width="13.109375" style="415" customWidth="1"/>
    <col min="14348" max="14348" width="13.33203125" style="415" customWidth="1"/>
    <col min="14349" max="14349" width="13.5546875" style="415" customWidth="1"/>
    <col min="14350" max="14350" width="19.5546875" style="415" customWidth="1"/>
    <col min="14351" max="14351" width="13.5546875" style="415" customWidth="1"/>
    <col min="14352" max="14352" width="12.5546875" style="415" customWidth="1"/>
    <col min="14353" max="14353" width="0.109375" style="415" customWidth="1"/>
    <col min="14354" max="14354" width="14.33203125" style="415" customWidth="1"/>
    <col min="14355" max="14355" width="0" style="415" hidden="1" customWidth="1"/>
    <col min="14356" max="14356" width="15.44140625" style="415" customWidth="1"/>
    <col min="14357" max="14357" width="0.109375" style="415" customWidth="1"/>
    <col min="14358" max="14358" width="13.88671875" style="415" customWidth="1"/>
    <col min="14359" max="14359" width="0.33203125" style="415" customWidth="1"/>
    <col min="14360" max="14360" width="17.109375" style="415" customWidth="1"/>
    <col min="14361" max="14361" width="0.109375" style="415" customWidth="1"/>
    <col min="14362" max="14362" width="14.6640625" style="415" customWidth="1"/>
    <col min="14363" max="14363" width="1" style="415" customWidth="1"/>
    <col min="14364" max="14364" width="16" style="415" customWidth="1"/>
    <col min="14365" max="14365" width="0.109375" style="415" customWidth="1"/>
    <col min="14366" max="14366" width="18.33203125" style="415" customWidth="1"/>
    <col min="14367" max="14367" width="0.33203125" style="415" customWidth="1"/>
    <col min="14368" max="14368" width="19.33203125" style="415" customWidth="1"/>
    <col min="14369" max="14369" width="0.5546875" style="415" customWidth="1"/>
    <col min="14370" max="14592" width="11.33203125" style="415"/>
    <col min="14593" max="14593" width="5.6640625" style="415" customWidth="1"/>
    <col min="14594" max="14594" width="30.33203125" style="415" customWidth="1"/>
    <col min="14595" max="14595" width="28" style="415" customWidth="1"/>
    <col min="14596" max="14596" width="12.33203125" style="415" customWidth="1"/>
    <col min="14597" max="14597" width="13" style="415" customWidth="1"/>
    <col min="14598" max="14598" width="12" style="415" customWidth="1"/>
    <col min="14599" max="14599" width="13" style="415" customWidth="1"/>
    <col min="14600" max="14600" width="12.88671875" style="415" customWidth="1"/>
    <col min="14601" max="14601" width="13.109375" style="415" customWidth="1"/>
    <col min="14602" max="14602" width="13.33203125" style="415" customWidth="1"/>
    <col min="14603" max="14603" width="13.109375" style="415" customWidth="1"/>
    <col min="14604" max="14604" width="13.33203125" style="415" customWidth="1"/>
    <col min="14605" max="14605" width="13.5546875" style="415" customWidth="1"/>
    <col min="14606" max="14606" width="19.5546875" style="415" customWidth="1"/>
    <col min="14607" max="14607" width="13.5546875" style="415" customWidth="1"/>
    <col min="14608" max="14608" width="12.5546875" style="415" customWidth="1"/>
    <col min="14609" max="14609" width="0.109375" style="415" customWidth="1"/>
    <col min="14610" max="14610" width="14.33203125" style="415" customWidth="1"/>
    <col min="14611" max="14611" width="0" style="415" hidden="1" customWidth="1"/>
    <col min="14612" max="14612" width="15.44140625" style="415" customWidth="1"/>
    <col min="14613" max="14613" width="0.109375" style="415" customWidth="1"/>
    <col min="14614" max="14614" width="13.88671875" style="415" customWidth="1"/>
    <col min="14615" max="14615" width="0.33203125" style="415" customWidth="1"/>
    <col min="14616" max="14616" width="17.109375" style="415" customWidth="1"/>
    <col min="14617" max="14617" width="0.109375" style="415" customWidth="1"/>
    <col min="14618" max="14618" width="14.6640625" style="415" customWidth="1"/>
    <col min="14619" max="14619" width="1" style="415" customWidth="1"/>
    <col min="14620" max="14620" width="16" style="415" customWidth="1"/>
    <col min="14621" max="14621" width="0.109375" style="415" customWidth="1"/>
    <col min="14622" max="14622" width="18.33203125" style="415" customWidth="1"/>
    <col min="14623" max="14623" width="0.33203125" style="415" customWidth="1"/>
    <col min="14624" max="14624" width="19.33203125" style="415" customWidth="1"/>
    <col min="14625" max="14625" width="0.5546875" style="415" customWidth="1"/>
    <col min="14626" max="14848" width="11.33203125" style="415"/>
    <col min="14849" max="14849" width="5.6640625" style="415" customWidth="1"/>
    <col min="14850" max="14850" width="30.33203125" style="415" customWidth="1"/>
    <col min="14851" max="14851" width="28" style="415" customWidth="1"/>
    <col min="14852" max="14852" width="12.33203125" style="415" customWidth="1"/>
    <col min="14853" max="14853" width="13" style="415" customWidth="1"/>
    <col min="14854" max="14854" width="12" style="415" customWidth="1"/>
    <col min="14855" max="14855" width="13" style="415" customWidth="1"/>
    <col min="14856" max="14856" width="12.88671875" style="415" customWidth="1"/>
    <col min="14857" max="14857" width="13.109375" style="415" customWidth="1"/>
    <col min="14858" max="14858" width="13.33203125" style="415" customWidth="1"/>
    <col min="14859" max="14859" width="13.109375" style="415" customWidth="1"/>
    <col min="14860" max="14860" width="13.33203125" style="415" customWidth="1"/>
    <col min="14861" max="14861" width="13.5546875" style="415" customWidth="1"/>
    <col min="14862" max="14862" width="19.5546875" style="415" customWidth="1"/>
    <col min="14863" max="14863" width="13.5546875" style="415" customWidth="1"/>
    <col min="14864" max="14864" width="12.5546875" style="415" customWidth="1"/>
    <col min="14865" max="14865" width="0.109375" style="415" customWidth="1"/>
    <col min="14866" max="14866" width="14.33203125" style="415" customWidth="1"/>
    <col min="14867" max="14867" width="0" style="415" hidden="1" customWidth="1"/>
    <col min="14868" max="14868" width="15.44140625" style="415" customWidth="1"/>
    <col min="14869" max="14869" width="0.109375" style="415" customWidth="1"/>
    <col min="14870" max="14870" width="13.88671875" style="415" customWidth="1"/>
    <col min="14871" max="14871" width="0.33203125" style="415" customWidth="1"/>
    <col min="14872" max="14872" width="17.109375" style="415" customWidth="1"/>
    <col min="14873" max="14873" width="0.109375" style="415" customWidth="1"/>
    <col min="14874" max="14874" width="14.6640625" style="415" customWidth="1"/>
    <col min="14875" max="14875" width="1" style="415" customWidth="1"/>
    <col min="14876" max="14876" width="16" style="415" customWidth="1"/>
    <col min="14877" max="14877" width="0.109375" style="415" customWidth="1"/>
    <col min="14878" max="14878" width="18.33203125" style="415" customWidth="1"/>
    <col min="14879" max="14879" width="0.33203125" style="415" customWidth="1"/>
    <col min="14880" max="14880" width="19.33203125" style="415" customWidth="1"/>
    <col min="14881" max="14881" width="0.5546875" style="415" customWidth="1"/>
    <col min="14882" max="15104" width="11.33203125" style="415"/>
    <col min="15105" max="15105" width="5.6640625" style="415" customWidth="1"/>
    <col min="15106" max="15106" width="30.33203125" style="415" customWidth="1"/>
    <col min="15107" max="15107" width="28" style="415" customWidth="1"/>
    <col min="15108" max="15108" width="12.33203125" style="415" customWidth="1"/>
    <col min="15109" max="15109" width="13" style="415" customWidth="1"/>
    <col min="15110" max="15110" width="12" style="415" customWidth="1"/>
    <col min="15111" max="15111" width="13" style="415" customWidth="1"/>
    <col min="15112" max="15112" width="12.88671875" style="415" customWidth="1"/>
    <col min="15113" max="15113" width="13.109375" style="415" customWidth="1"/>
    <col min="15114" max="15114" width="13.33203125" style="415" customWidth="1"/>
    <col min="15115" max="15115" width="13.109375" style="415" customWidth="1"/>
    <col min="15116" max="15116" width="13.33203125" style="415" customWidth="1"/>
    <col min="15117" max="15117" width="13.5546875" style="415" customWidth="1"/>
    <col min="15118" max="15118" width="19.5546875" style="415" customWidth="1"/>
    <col min="15119" max="15119" width="13.5546875" style="415" customWidth="1"/>
    <col min="15120" max="15120" width="12.5546875" style="415" customWidth="1"/>
    <col min="15121" max="15121" width="0.109375" style="415" customWidth="1"/>
    <col min="15122" max="15122" width="14.33203125" style="415" customWidth="1"/>
    <col min="15123" max="15123" width="0" style="415" hidden="1" customWidth="1"/>
    <col min="15124" max="15124" width="15.44140625" style="415" customWidth="1"/>
    <col min="15125" max="15125" width="0.109375" style="415" customWidth="1"/>
    <col min="15126" max="15126" width="13.88671875" style="415" customWidth="1"/>
    <col min="15127" max="15127" width="0.33203125" style="415" customWidth="1"/>
    <col min="15128" max="15128" width="17.109375" style="415" customWidth="1"/>
    <col min="15129" max="15129" width="0.109375" style="415" customWidth="1"/>
    <col min="15130" max="15130" width="14.6640625" style="415" customWidth="1"/>
    <col min="15131" max="15131" width="1" style="415" customWidth="1"/>
    <col min="15132" max="15132" width="16" style="415" customWidth="1"/>
    <col min="15133" max="15133" width="0.109375" style="415" customWidth="1"/>
    <col min="15134" max="15134" width="18.33203125" style="415" customWidth="1"/>
    <col min="15135" max="15135" width="0.33203125" style="415" customWidth="1"/>
    <col min="15136" max="15136" width="19.33203125" style="415" customWidth="1"/>
    <col min="15137" max="15137" width="0.5546875" style="415" customWidth="1"/>
    <col min="15138" max="15360" width="11.33203125" style="415"/>
    <col min="15361" max="15361" width="5.6640625" style="415" customWidth="1"/>
    <col min="15362" max="15362" width="30.33203125" style="415" customWidth="1"/>
    <col min="15363" max="15363" width="28" style="415" customWidth="1"/>
    <col min="15364" max="15364" width="12.33203125" style="415" customWidth="1"/>
    <col min="15365" max="15365" width="13" style="415" customWidth="1"/>
    <col min="15366" max="15366" width="12" style="415" customWidth="1"/>
    <col min="15367" max="15367" width="13" style="415" customWidth="1"/>
    <col min="15368" max="15368" width="12.88671875" style="415" customWidth="1"/>
    <col min="15369" max="15369" width="13.109375" style="415" customWidth="1"/>
    <col min="15370" max="15370" width="13.33203125" style="415" customWidth="1"/>
    <col min="15371" max="15371" width="13.109375" style="415" customWidth="1"/>
    <col min="15372" max="15372" width="13.33203125" style="415" customWidth="1"/>
    <col min="15373" max="15373" width="13.5546875" style="415" customWidth="1"/>
    <col min="15374" max="15374" width="19.5546875" style="415" customWidth="1"/>
    <col min="15375" max="15375" width="13.5546875" style="415" customWidth="1"/>
    <col min="15376" max="15376" width="12.5546875" style="415" customWidth="1"/>
    <col min="15377" max="15377" width="0.109375" style="415" customWidth="1"/>
    <col min="15378" max="15378" width="14.33203125" style="415" customWidth="1"/>
    <col min="15379" max="15379" width="0" style="415" hidden="1" customWidth="1"/>
    <col min="15380" max="15380" width="15.44140625" style="415" customWidth="1"/>
    <col min="15381" max="15381" width="0.109375" style="415" customWidth="1"/>
    <col min="15382" max="15382" width="13.88671875" style="415" customWidth="1"/>
    <col min="15383" max="15383" width="0.33203125" style="415" customWidth="1"/>
    <col min="15384" max="15384" width="17.109375" style="415" customWidth="1"/>
    <col min="15385" max="15385" width="0.109375" style="415" customWidth="1"/>
    <col min="15386" max="15386" width="14.6640625" style="415" customWidth="1"/>
    <col min="15387" max="15387" width="1" style="415" customWidth="1"/>
    <col min="15388" max="15388" width="16" style="415" customWidth="1"/>
    <col min="15389" max="15389" width="0.109375" style="415" customWidth="1"/>
    <col min="15390" max="15390" width="18.33203125" style="415" customWidth="1"/>
    <col min="15391" max="15391" width="0.33203125" style="415" customWidth="1"/>
    <col min="15392" max="15392" width="19.33203125" style="415" customWidth="1"/>
    <col min="15393" max="15393" width="0.5546875" style="415" customWidth="1"/>
    <col min="15394" max="15616" width="11.33203125" style="415"/>
    <col min="15617" max="15617" width="5.6640625" style="415" customWidth="1"/>
    <col min="15618" max="15618" width="30.33203125" style="415" customWidth="1"/>
    <col min="15619" max="15619" width="28" style="415" customWidth="1"/>
    <col min="15620" max="15620" width="12.33203125" style="415" customWidth="1"/>
    <col min="15621" max="15621" width="13" style="415" customWidth="1"/>
    <col min="15622" max="15622" width="12" style="415" customWidth="1"/>
    <col min="15623" max="15623" width="13" style="415" customWidth="1"/>
    <col min="15624" max="15624" width="12.88671875" style="415" customWidth="1"/>
    <col min="15625" max="15625" width="13.109375" style="415" customWidth="1"/>
    <col min="15626" max="15626" width="13.33203125" style="415" customWidth="1"/>
    <col min="15627" max="15627" width="13.109375" style="415" customWidth="1"/>
    <col min="15628" max="15628" width="13.33203125" style="415" customWidth="1"/>
    <col min="15629" max="15629" width="13.5546875" style="415" customWidth="1"/>
    <col min="15630" max="15630" width="19.5546875" style="415" customWidth="1"/>
    <col min="15631" max="15631" width="13.5546875" style="415" customWidth="1"/>
    <col min="15632" max="15632" width="12.5546875" style="415" customWidth="1"/>
    <col min="15633" max="15633" width="0.109375" style="415" customWidth="1"/>
    <col min="15634" max="15634" width="14.33203125" style="415" customWidth="1"/>
    <col min="15635" max="15635" width="0" style="415" hidden="1" customWidth="1"/>
    <col min="15636" max="15636" width="15.44140625" style="415" customWidth="1"/>
    <col min="15637" max="15637" width="0.109375" style="415" customWidth="1"/>
    <col min="15638" max="15638" width="13.88671875" style="415" customWidth="1"/>
    <col min="15639" max="15639" width="0.33203125" style="415" customWidth="1"/>
    <col min="15640" max="15640" width="17.109375" style="415" customWidth="1"/>
    <col min="15641" max="15641" width="0.109375" style="415" customWidth="1"/>
    <col min="15642" max="15642" width="14.6640625" style="415" customWidth="1"/>
    <col min="15643" max="15643" width="1" style="415" customWidth="1"/>
    <col min="15644" max="15644" width="16" style="415" customWidth="1"/>
    <col min="15645" max="15645" width="0.109375" style="415" customWidth="1"/>
    <col min="15646" max="15646" width="18.33203125" style="415" customWidth="1"/>
    <col min="15647" max="15647" width="0.33203125" style="415" customWidth="1"/>
    <col min="15648" max="15648" width="19.33203125" style="415" customWidth="1"/>
    <col min="15649" max="15649" width="0.5546875" style="415" customWidth="1"/>
    <col min="15650" max="15872" width="11.33203125" style="415"/>
    <col min="15873" max="15873" width="5.6640625" style="415" customWidth="1"/>
    <col min="15874" max="15874" width="30.33203125" style="415" customWidth="1"/>
    <col min="15875" max="15875" width="28" style="415" customWidth="1"/>
    <col min="15876" max="15876" width="12.33203125" style="415" customWidth="1"/>
    <col min="15877" max="15877" width="13" style="415" customWidth="1"/>
    <col min="15878" max="15878" width="12" style="415" customWidth="1"/>
    <col min="15879" max="15879" width="13" style="415" customWidth="1"/>
    <col min="15880" max="15880" width="12.88671875" style="415" customWidth="1"/>
    <col min="15881" max="15881" width="13.109375" style="415" customWidth="1"/>
    <col min="15882" max="15882" width="13.33203125" style="415" customWidth="1"/>
    <col min="15883" max="15883" width="13.109375" style="415" customWidth="1"/>
    <col min="15884" max="15884" width="13.33203125" style="415" customWidth="1"/>
    <col min="15885" max="15885" width="13.5546875" style="415" customWidth="1"/>
    <col min="15886" max="15886" width="19.5546875" style="415" customWidth="1"/>
    <col min="15887" max="15887" width="13.5546875" style="415" customWidth="1"/>
    <col min="15888" max="15888" width="12.5546875" style="415" customWidth="1"/>
    <col min="15889" max="15889" width="0.109375" style="415" customWidth="1"/>
    <col min="15890" max="15890" width="14.33203125" style="415" customWidth="1"/>
    <col min="15891" max="15891" width="0" style="415" hidden="1" customWidth="1"/>
    <col min="15892" max="15892" width="15.44140625" style="415" customWidth="1"/>
    <col min="15893" max="15893" width="0.109375" style="415" customWidth="1"/>
    <col min="15894" max="15894" width="13.88671875" style="415" customWidth="1"/>
    <col min="15895" max="15895" width="0.33203125" style="415" customWidth="1"/>
    <col min="15896" max="15896" width="17.109375" style="415" customWidth="1"/>
    <col min="15897" max="15897" width="0.109375" style="415" customWidth="1"/>
    <col min="15898" max="15898" width="14.6640625" style="415" customWidth="1"/>
    <col min="15899" max="15899" width="1" style="415" customWidth="1"/>
    <col min="15900" max="15900" width="16" style="415" customWidth="1"/>
    <col min="15901" max="15901" width="0.109375" style="415" customWidth="1"/>
    <col min="15902" max="15902" width="18.33203125" style="415" customWidth="1"/>
    <col min="15903" max="15903" width="0.33203125" style="415" customWidth="1"/>
    <col min="15904" max="15904" width="19.33203125" style="415" customWidth="1"/>
    <col min="15905" max="15905" width="0.5546875" style="415" customWidth="1"/>
    <col min="15906" max="16128" width="11.33203125" style="415"/>
    <col min="16129" max="16129" width="5.6640625" style="415" customWidth="1"/>
    <col min="16130" max="16130" width="30.33203125" style="415" customWidth="1"/>
    <col min="16131" max="16131" width="28" style="415" customWidth="1"/>
    <col min="16132" max="16132" width="12.33203125" style="415" customWidth="1"/>
    <col min="16133" max="16133" width="13" style="415" customWidth="1"/>
    <col min="16134" max="16134" width="12" style="415" customWidth="1"/>
    <col min="16135" max="16135" width="13" style="415" customWidth="1"/>
    <col min="16136" max="16136" width="12.88671875" style="415" customWidth="1"/>
    <col min="16137" max="16137" width="13.109375" style="415" customWidth="1"/>
    <col min="16138" max="16138" width="13.33203125" style="415" customWidth="1"/>
    <col min="16139" max="16139" width="13.109375" style="415" customWidth="1"/>
    <col min="16140" max="16140" width="13.33203125" style="415" customWidth="1"/>
    <col min="16141" max="16141" width="13.5546875" style="415" customWidth="1"/>
    <col min="16142" max="16142" width="19.5546875" style="415" customWidth="1"/>
    <col min="16143" max="16143" width="13.5546875" style="415" customWidth="1"/>
    <col min="16144" max="16144" width="12.5546875" style="415" customWidth="1"/>
    <col min="16145" max="16145" width="0.109375" style="415" customWidth="1"/>
    <col min="16146" max="16146" width="14.33203125" style="415" customWidth="1"/>
    <col min="16147" max="16147" width="0" style="415" hidden="1" customWidth="1"/>
    <col min="16148" max="16148" width="15.44140625" style="415" customWidth="1"/>
    <col min="16149" max="16149" width="0.109375" style="415" customWidth="1"/>
    <col min="16150" max="16150" width="13.88671875" style="415" customWidth="1"/>
    <col min="16151" max="16151" width="0.33203125" style="415" customWidth="1"/>
    <col min="16152" max="16152" width="17.109375" style="415" customWidth="1"/>
    <col min="16153" max="16153" width="0.109375" style="415" customWidth="1"/>
    <col min="16154" max="16154" width="14.6640625" style="415" customWidth="1"/>
    <col min="16155" max="16155" width="1" style="415" customWidth="1"/>
    <col min="16156" max="16156" width="16" style="415" customWidth="1"/>
    <col min="16157" max="16157" width="0.109375" style="415" customWidth="1"/>
    <col min="16158" max="16158" width="18.33203125" style="415" customWidth="1"/>
    <col min="16159" max="16159" width="0.33203125" style="415" customWidth="1"/>
    <col min="16160" max="16160" width="19.33203125" style="415" customWidth="1"/>
    <col min="16161" max="16161" width="0.5546875" style="415" customWidth="1"/>
    <col min="16162" max="16384" width="11.33203125" style="415"/>
  </cols>
  <sheetData>
    <row r="1" spans="1:33" ht="24" customHeight="1" x14ac:dyDescent="0.25">
      <c r="A1" s="1023" t="s">
        <v>441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5">
      <c r="A2" s="1024" t="s">
        <v>442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3">
      <c r="A3" s="1025" t="s">
        <v>443</v>
      </c>
      <c r="B3" s="1025"/>
      <c r="C3" s="1025"/>
      <c r="D3" s="1025"/>
      <c r="E3" s="1025"/>
      <c r="F3" s="1025"/>
      <c r="G3" s="1026"/>
      <c r="H3" s="1025"/>
      <c r="I3" s="1025"/>
      <c r="J3" s="1025"/>
      <c r="K3" s="1025"/>
      <c r="L3" s="1025"/>
      <c r="M3" s="102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5">
      <c r="A4" s="1027" t="s">
        <v>70</v>
      </c>
      <c r="B4" s="1029" t="s">
        <v>444</v>
      </c>
      <c r="C4" s="1031" t="s">
        <v>445</v>
      </c>
      <c r="D4" s="1033" t="s">
        <v>446</v>
      </c>
      <c r="E4" s="1035" t="s">
        <v>447</v>
      </c>
      <c r="F4" s="1029" t="s">
        <v>448</v>
      </c>
      <c r="G4" s="1035" t="s">
        <v>110</v>
      </c>
      <c r="H4" s="1011" t="s">
        <v>449</v>
      </c>
      <c r="I4" s="1011"/>
      <c r="J4" s="1012"/>
      <c r="K4" s="1013" t="s">
        <v>450</v>
      </c>
      <c r="L4" s="1011"/>
      <c r="M4" s="101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3">
      <c r="A5" s="1028"/>
      <c r="B5" s="1030"/>
      <c r="C5" s="1032"/>
      <c r="D5" s="1034"/>
      <c r="E5" s="1036"/>
      <c r="F5" s="1030"/>
      <c r="G5" s="1036"/>
      <c r="H5" s="421" t="s">
        <v>451</v>
      </c>
      <c r="I5" s="422" t="s">
        <v>452</v>
      </c>
      <c r="J5" s="422" t="s">
        <v>453</v>
      </c>
      <c r="K5" s="422" t="s">
        <v>451</v>
      </c>
      <c r="L5" s="422" t="s">
        <v>454</v>
      </c>
      <c r="M5" s="423" t="s">
        <v>455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8" thickBot="1" x14ac:dyDescent="0.3">
      <c r="A6" s="424">
        <v>1</v>
      </c>
      <c r="B6" s="425">
        <v>2</v>
      </c>
      <c r="C6" s="426">
        <v>3</v>
      </c>
      <c r="D6" s="427">
        <v>4</v>
      </c>
      <c r="E6" s="427">
        <v>5</v>
      </c>
      <c r="F6" s="427">
        <v>6</v>
      </c>
      <c r="G6" s="427">
        <v>7</v>
      </c>
      <c r="H6" s="427">
        <v>8</v>
      </c>
      <c r="I6" s="427">
        <v>9</v>
      </c>
      <c r="J6" s="427">
        <v>10</v>
      </c>
      <c r="K6" s="427">
        <v>11</v>
      </c>
      <c r="L6" s="427">
        <v>12</v>
      </c>
      <c r="M6" s="428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1" thickBot="1" x14ac:dyDescent="0.3">
      <c r="A7" s="1015" t="s">
        <v>456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.600000000000001" thickBot="1" x14ac:dyDescent="0.3">
      <c r="A8" s="577">
        <v>1</v>
      </c>
      <c r="B8" s="578" t="s">
        <v>457</v>
      </c>
      <c r="C8" s="579"/>
      <c r="D8" s="580" t="s">
        <v>458</v>
      </c>
      <c r="E8" s="581"/>
      <c r="F8" s="581"/>
      <c r="G8" s="892"/>
      <c r="H8" s="577">
        <v>6.1</v>
      </c>
      <c r="I8" s="580">
        <v>6.3</v>
      </c>
      <c r="J8" s="759">
        <v>6.6</v>
      </c>
      <c r="K8" s="844">
        <v>7</v>
      </c>
      <c r="L8" s="580">
        <v>7.4</v>
      </c>
      <c r="M8" s="582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x14ac:dyDescent="0.25">
      <c r="A9" s="1018">
        <v>2</v>
      </c>
      <c r="B9" s="1020" t="s">
        <v>459</v>
      </c>
      <c r="C9" s="583" t="s">
        <v>460</v>
      </c>
      <c r="D9" s="584" t="s">
        <v>458</v>
      </c>
      <c r="E9" s="585"/>
      <c r="F9" s="585"/>
      <c r="G9" s="825">
        <v>6.8</v>
      </c>
      <c r="H9" s="684">
        <v>7.1</v>
      </c>
      <c r="I9" s="584">
        <v>7.4</v>
      </c>
      <c r="J9" s="586">
        <v>7.8</v>
      </c>
      <c r="K9" s="684">
        <v>8.1999999999999993</v>
      </c>
      <c r="L9" s="584">
        <v>8.6999999999999993</v>
      </c>
      <c r="M9" s="586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.600000000000001" thickBot="1" x14ac:dyDescent="0.3">
      <c r="A10" s="1019"/>
      <c r="B10" s="1021"/>
      <c r="C10" s="587" t="s">
        <v>461</v>
      </c>
      <c r="D10" s="588" t="s">
        <v>458</v>
      </c>
      <c r="E10" s="589">
        <v>6.7</v>
      </c>
      <c r="F10" s="588">
        <v>6.84</v>
      </c>
      <c r="G10" s="826">
        <v>7.04</v>
      </c>
      <c r="H10" s="845">
        <v>7.34</v>
      </c>
      <c r="I10" s="588">
        <v>7.64</v>
      </c>
      <c r="J10" s="590">
        <v>8.0399999999999991</v>
      </c>
      <c r="K10" s="845">
        <v>8.44</v>
      </c>
      <c r="L10" s="588">
        <v>8.94</v>
      </c>
      <c r="M10" s="590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x14ac:dyDescent="0.25">
      <c r="A11" s="1018">
        <v>3</v>
      </c>
      <c r="B11" s="1020" t="s">
        <v>462</v>
      </c>
      <c r="C11" s="583" t="s">
        <v>460</v>
      </c>
      <c r="D11" s="584" t="s">
        <v>458</v>
      </c>
      <c r="E11" s="585"/>
      <c r="F11" s="585"/>
      <c r="G11" s="825">
        <v>10.7</v>
      </c>
      <c r="H11" s="684">
        <v>11.2</v>
      </c>
      <c r="I11" s="584">
        <v>11.8</v>
      </c>
      <c r="J11" s="586">
        <v>12.7</v>
      </c>
      <c r="K11" s="684">
        <v>13.4</v>
      </c>
      <c r="L11" s="584">
        <v>14.2</v>
      </c>
      <c r="M11" s="586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.600000000000001" thickBot="1" x14ac:dyDescent="0.3">
      <c r="A12" s="1022"/>
      <c r="B12" s="1021"/>
      <c r="C12" s="587" t="s">
        <v>461</v>
      </c>
      <c r="D12" s="588" t="s">
        <v>458</v>
      </c>
      <c r="E12" s="588">
        <v>10.34</v>
      </c>
      <c r="F12" s="588">
        <v>10.64</v>
      </c>
      <c r="G12" s="826">
        <v>10.94</v>
      </c>
      <c r="H12" s="845">
        <v>11.44</v>
      </c>
      <c r="I12" s="588">
        <v>12.04</v>
      </c>
      <c r="J12" s="590">
        <v>12.94</v>
      </c>
      <c r="K12" s="845">
        <v>13.64</v>
      </c>
      <c r="L12" s="588">
        <v>14.44</v>
      </c>
      <c r="M12" s="590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x14ac:dyDescent="0.25">
      <c r="A13" s="1018">
        <v>4</v>
      </c>
      <c r="B13" s="1020" t="s">
        <v>463</v>
      </c>
      <c r="C13" s="583" t="s">
        <v>460</v>
      </c>
      <c r="D13" s="584" t="s">
        <v>458</v>
      </c>
      <c r="E13" s="585"/>
      <c r="F13" s="591"/>
      <c r="G13" s="893">
        <v>22</v>
      </c>
      <c r="H13" s="922">
        <v>23</v>
      </c>
      <c r="I13" s="592">
        <v>24.2</v>
      </c>
      <c r="J13" s="594">
        <v>25.6</v>
      </c>
      <c r="K13" s="846">
        <v>28</v>
      </c>
      <c r="L13" s="593">
        <v>30.5</v>
      </c>
      <c r="M13" s="594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.600000000000001" thickBot="1" x14ac:dyDescent="0.3">
      <c r="A14" s="1022"/>
      <c r="B14" s="1021"/>
      <c r="C14" s="595" t="s">
        <v>461</v>
      </c>
      <c r="D14" s="596" t="s">
        <v>458</v>
      </c>
      <c r="E14" s="597">
        <v>20.75</v>
      </c>
      <c r="F14" s="597">
        <v>21.34</v>
      </c>
      <c r="G14" s="894">
        <v>22.24</v>
      </c>
      <c r="H14" s="847">
        <v>23.24</v>
      </c>
      <c r="I14" s="598">
        <v>24.44</v>
      </c>
      <c r="J14" s="599">
        <v>25.84</v>
      </c>
      <c r="K14" s="847">
        <v>28.24</v>
      </c>
      <c r="L14" s="598">
        <v>30.74</v>
      </c>
      <c r="M14" s="599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x14ac:dyDescent="0.25">
      <c r="A15" s="1018">
        <v>5</v>
      </c>
      <c r="B15" s="1020" t="s">
        <v>464</v>
      </c>
      <c r="C15" s="583" t="s">
        <v>460</v>
      </c>
      <c r="D15" s="584" t="s">
        <v>458</v>
      </c>
      <c r="E15" s="585"/>
      <c r="F15" s="585"/>
      <c r="G15" s="825">
        <v>34.5</v>
      </c>
      <c r="H15" s="846">
        <v>37</v>
      </c>
      <c r="I15" s="593">
        <v>40</v>
      </c>
      <c r="J15" s="594">
        <v>43</v>
      </c>
      <c r="K15" s="846">
        <v>47</v>
      </c>
      <c r="L15" s="593">
        <v>53</v>
      </c>
      <c r="M15" s="594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.600000000000001" thickBot="1" x14ac:dyDescent="0.3">
      <c r="A16" s="1022"/>
      <c r="B16" s="1021"/>
      <c r="C16" s="595" t="s">
        <v>461</v>
      </c>
      <c r="D16" s="596" t="s">
        <v>465</v>
      </c>
      <c r="E16" s="600"/>
      <c r="F16" s="600"/>
      <c r="G16" s="894">
        <v>34.74</v>
      </c>
      <c r="H16" s="923">
        <v>37.24</v>
      </c>
      <c r="I16" s="597">
        <v>40.24</v>
      </c>
      <c r="J16" s="599">
        <v>43.24</v>
      </c>
      <c r="K16" s="847">
        <v>47.24</v>
      </c>
      <c r="L16" s="598">
        <v>53.24</v>
      </c>
      <c r="M16" s="599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x14ac:dyDescent="0.35">
      <c r="A17" s="1037">
        <v>6</v>
      </c>
      <c r="B17" s="1049" t="s">
        <v>466</v>
      </c>
      <c r="C17" s="583" t="s">
        <v>460</v>
      </c>
      <c r="D17" s="584" t="s">
        <v>467</v>
      </c>
      <c r="E17" s="601"/>
      <c r="F17" s="591"/>
      <c r="G17" s="827">
        <v>49.5</v>
      </c>
      <c r="H17" s="846">
        <v>52</v>
      </c>
      <c r="I17" s="593">
        <v>56</v>
      </c>
      <c r="J17" s="603" t="s">
        <v>468</v>
      </c>
      <c r="K17" s="848" t="s">
        <v>469</v>
      </c>
      <c r="L17" s="602" t="s">
        <v>470</v>
      </c>
      <c r="M17" s="603" t="s">
        <v>471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x14ac:dyDescent="0.25">
      <c r="A18" s="1038"/>
      <c r="B18" s="1050"/>
      <c r="C18" s="595" t="s">
        <v>461</v>
      </c>
      <c r="D18" s="596" t="s">
        <v>467</v>
      </c>
      <c r="E18" s="597">
        <v>46</v>
      </c>
      <c r="F18" s="598">
        <v>47.35</v>
      </c>
      <c r="G18" s="828">
        <v>49.65</v>
      </c>
      <c r="H18" s="847">
        <v>52.15</v>
      </c>
      <c r="I18" s="598">
        <v>56.15</v>
      </c>
      <c r="J18" s="605" t="s">
        <v>472</v>
      </c>
      <c r="K18" s="849" t="s">
        <v>473</v>
      </c>
      <c r="L18" s="604" t="s">
        <v>474</v>
      </c>
      <c r="M18" s="605" t="s">
        <v>475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36" x14ac:dyDescent="0.25">
      <c r="A19" s="1038"/>
      <c r="B19" s="1050"/>
      <c r="C19" s="606" t="s">
        <v>476</v>
      </c>
      <c r="D19" s="596" t="s">
        <v>467</v>
      </c>
      <c r="E19" s="600"/>
      <c r="F19" s="600"/>
      <c r="G19" s="895">
        <v>50.5</v>
      </c>
      <c r="H19" s="924">
        <v>53</v>
      </c>
      <c r="I19" s="607">
        <v>57</v>
      </c>
      <c r="J19" s="605" t="s">
        <v>477</v>
      </c>
      <c r="K19" s="849" t="s">
        <v>478</v>
      </c>
      <c r="L19" s="604" t="s">
        <v>479</v>
      </c>
      <c r="M19" s="605" t="s">
        <v>480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36.6" thickBot="1" x14ac:dyDescent="0.3">
      <c r="A20" s="1039"/>
      <c r="B20" s="1051"/>
      <c r="C20" s="587" t="s">
        <v>481</v>
      </c>
      <c r="D20" s="608" t="s">
        <v>467</v>
      </c>
      <c r="E20" s="609">
        <v>46.8</v>
      </c>
      <c r="F20" s="609">
        <v>48.55</v>
      </c>
      <c r="G20" s="896">
        <v>50.65</v>
      </c>
      <c r="H20" s="925">
        <v>53.15</v>
      </c>
      <c r="I20" s="609">
        <v>57.15</v>
      </c>
      <c r="J20" s="611" t="s">
        <v>482</v>
      </c>
      <c r="K20" s="850" t="s">
        <v>483</v>
      </c>
      <c r="L20" s="610" t="s">
        <v>484</v>
      </c>
      <c r="M20" s="611" t="s">
        <v>485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.600000000000001" thickBot="1" x14ac:dyDescent="0.3">
      <c r="A21" s="612">
        <v>7</v>
      </c>
      <c r="B21" s="613" t="s">
        <v>486</v>
      </c>
      <c r="C21" s="614"/>
      <c r="D21" s="584" t="s">
        <v>467</v>
      </c>
      <c r="E21" s="615"/>
      <c r="F21" s="615"/>
      <c r="G21" s="829" t="s">
        <v>487</v>
      </c>
      <c r="H21" s="848" t="s">
        <v>488</v>
      </c>
      <c r="I21" s="602" t="s">
        <v>489</v>
      </c>
      <c r="J21" s="603" t="s">
        <v>490</v>
      </c>
      <c r="K21" s="848" t="s">
        <v>491</v>
      </c>
      <c r="L21" s="602" t="s">
        <v>492</v>
      </c>
      <c r="M21" s="603" t="s">
        <v>493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x14ac:dyDescent="0.25">
      <c r="A22" s="1037">
        <v>8</v>
      </c>
      <c r="B22" s="1040" t="s">
        <v>494</v>
      </c>
      <c r="C22" s="583" t="s">
        <v>460</v>
      </c>
      <c r="D22" s="584" t="s">
        <v>467</v>
      </c>
      <c r="E22" s="585"/>
      <c r="F22" s="616" t="s">
        <v>1126</v>
      </c>
      <c r="G22" s="829" t="s">
        <v>1220</v>
      </c>
      <c r="H22" s="848" t="s">
        <v>1221</v>
      </c>
      <c r="I22" s="602" t="s">
        <v>1222</v>
      </c>
      <c r="J22" s="603" t="s">
        <v>1223</v>
      </c>
      <c r="K22" s="848" t="s">
        <v>1224</v>
      </c>
      <c r="L22" s="602" t="s">
        <v>1225</v>
      </c>
      <c r="M22" s="603" t="s">
        <v>1226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x14ac:dyDescent="0.25">
      <c r="A23" s="1038"/>
      <c r="B23" s="1041"/>
      <c r="C23" s="595" t="s">
        <v>461</v>
      </c>
      <c r="D23" s="596" t="s">
        <v>467</v>
      </c>
      <c r="E23" s="617" t="s">
        <v>496</v>
      </c>
      <c r="F23" s="617" t="s">
        <v>497</v>
      </c>
      <c r="G23" s="830" t="s">
        <v>498</v>
      </c>
      <c r="H23" s="849" t="s">
        <v>499</v>
      </c>
      <c r="I23" s="604" t="s">
        <v>500</v>
      </c>
      <c r="J23" s="605" t="s">
        <v>501</v>
      </c>
      <c r="K23" s="849" t="s">
        <v>502</v>
      </c>
      <c r="L23" s="604" t="s">
        <v>503</v>
      </c>
      <c r="M23" s="605" t="s">
        <v>504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36" x14ac:dyDescent="0.25">
      <c r="A24" s="1038"/>
      <c r="B24" s="1041"/>
      <c r="C24" s="606" t="s">
        <v>505</v>
      </c>
      <c r="D24" s="596" t="s">
        <v>467</v>
      </c>
      <c r="E24" s="600"/>
      <c r="F24" s="617" t="s">
        <v>1227</v>
      </c>
      <c r="G24" s="897" t="s">
        <v>1228</v>
      </c>
      <c r="H24" s="926" t="s">
        <v>1229</v>
      </c>
      <c r="I24" s="617" t="s">
        <v>1230</v>
      </c>
      <c r="J24" s="605" t="s">
        <v>1231</v>
      </c>
      <c r="K24" s="849" t="s">
        <v>1232</v>
      </c>
      <c r="L24" s="604" t="s">
        <v>1233</v>
      </c>
      <c r="M24" s="605" t="s">
        <v>1234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36.6" thickBot="1" x14ac:dyDescent="0.3">
      <c r="A25" s="1039"/>
      <c r="B25" s="1042"/>
      <c r="C25" s="587" t="s">
        <v>481</v>
      </c>
      <c r="D25" s="608" t="s">
        <v>467</v>
      </c>
      <c r="E25" s="618" t="s">
        <v>508</v>
      </c>
      <c r="F25" s="618" t="s">
        <v>509</v>
      </c>
      <c r="G25" s="898" t="s">
        <v>510</v>
      </c>
      <c r="H25" s="850" t="s">
        <v>511</v>
      </c>
      <c r="I25" s="610" t="s">
        <v>512</v>
      </c>
      <c r="J25" s="611" t="s">
        <v>513</v>
      </c>
      <c r="K25" s="850" t="s">
        <v>514</v>
      </c>
      <c r="L25" s="610" t="s">
        <v>515</v>
      </c>
      <c r="M25" s="611" t="s">
        <v>516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x14ac:dyDescent="0.25">
      <c r="A26" s="1018">
        <v>9</v>
      </c>
      <c r="B26" s="1020" t="s">
        <v>517</v>
      </c>
      <c r="C26" s="619" t="s">
        <v>460</v>
      </c>
      <c r="D26" s="584" t="s">
        <v>467</v>
      </c>
      <c r="E26" s="620" t="s">
        <v>518</v>
      </c>
      <c r="F26" s="620" t="s">
        <v>507</v>
      </c>
      <c r="G26" s="829" t="s">
        <v>519</v>
      </c>
      <c r="H26" s="848" t="s">
        <v>520</v>
      </c>
      <c r="I26" s="602" t="s">
        <v>521</v>
      </c>
      <c r="J26" s="603" t="s">
        <v>522</v>
      </c>
      <c r="K26" s="848" t="s">
        <v>523</v>
      </c>
      <c r="L26" s="602" t="s">
        <v>524</v>
      </c>
      <c r="M26" s="603" t="s">
        <v>525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.600000000000001" thickBot="1" x14ac:dyDescent="0.3">
      <c r="A27" s="1043"/>
      <c r="B27" s="1044"/>
      <c r="C27" s="621" t="s">
        <v>461</v>
      </c>
      <c r="D27" s="622" t="s">
        <v>467</v>
      </c>
      <c r="E27" s="623" t="s">
        <v>526</v>
      </c>
      <c r="F27" s="623" t="s">
        <v>527</v>
      </c>
      <c r="G27" s="831" t="s">
        <v>528</v>
      </c>
      <c r="H27" s="851" t="s">
        <v>529</v>
      </c>
      <c r="I27" s="623" t="s">
        <v>530</v>
      </c>
      <c r="J27" s="853" t="s">
        <v>531</v>
      </c>
      <c r="K27" s="851" t="s">
        <v>532</v>
      </c>
      <c r="L27" s="624" t="s">
        <v>533</v>
      </c>
      <c r="M27" s="625" t="s">
        <v>534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36" x14ac:dyDescent="0.25">
      <c r="A28" s="1045">
        <v>10</v>
      </c>
      <c r="B28" s="1040" t="s">
        <v>535</v>
      </c>
      <c r="C28" s="626" t="s">
        <v>536</v>
      </c>
      <c r="D28" s="608" t="s">
        <v>467</v>
      </c>
      <c r="E28" s="627" t="s">
        <v>1235</v>
      </c>
      <c r="F28" s="628" t="s">
        <v>1236</v>
      </c>
      <c r="G28" s="832" t="s">
        <v>1237</v>
      </c>
      <c r="H28" s="852" t="s">
        <v>1238</v>
      </c>
      <c r="I28" s="628" t="s">
        <v>1239</v>
      </c>
      <c r="J28" s="629" t="s">
        <v>1155</v>
      </c>
      <c r="K28" s="852" t="s">
        <v>1240</v>
      </c>
      <c r="L28" s="628" t="s">
        <v>1241</v>
      </c>
      <c r="M28" s="629" t="s">
        <v>1242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36" x14ac:dyDescent="0.25">
      <c r="A29" s="1046"/>
      <c r="B29" s="1047"/>
      <c r="C29" s="595" t="s">
        <v>540</v>
      </c>
      <c r="D29" s="608" t="s">
        <v>467</v>
      </c>
      <c r="E29" s="627" t="s">
        <v>541</v>
      </c>
      <c r="F29" s="628" t="s">
        <v>542</v>
      </c>
      <c r="G29" s="832" t="s">
        <v>543</v>
      </c>
      <c r="H29" s="852" t="s">
        <v>544</v>
      </c>
      <c r="I29" s="628" t="s">
        <v>545</v>
      </c>
      <c r="J29" s="629" t="s">
        <v>546</v>
      </c>
      <c r="K29" s="852" t="s">
        <v>547</v>
      </c>
      <c r="L29" s="628" t="s">
        <v>548</v>
      </c>
      <c r="M29" s="629" t="s">
        <v>549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6" x14ac:dyDescent="0.25">
      <c r="A30" s="1043"/>
      <c r="B30" s="1047"/>
      <c r="C30" s="630" t="s">
        <v>505</v>
      </c>
      <c r="D30" s="596" t="s">
        <v>467</v>
      </c>
      <c r="E30" s="631" t="s">
        <v>1152</v>
      </c>
      <c r="F30" s="604" t="s">
        <v>1243</v>
      </c>
      <c r="G30" s="830" t="s">
        <v>1244</v>
      </c>
      <c r="H30" s="849" t="s">
        <v>1245</v>
      </c>
      <c r="I30" s="604" t="s">
        <v>1246</v>
      </c>
      <c r="J30" s="605" t="s">
        <v>1247</v>
      </c>
      <c r="K30" s="849" t="s">
        <v>1248</v>
      </c>
      <c r="L30" s="604" t="s">
        <v>1249</v>
      </c>
      <c r="M30" s="605" t="s">
        <v>1250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6.6" thickBot="1" x14ac:dyDescent="0.3">
      <c r="A31" s="1022"/>
      <c r="B31" s="1048"/>
      <c r="C31" s="587" t="s">
        <v>481</v>
      </c>
      <c r="D31" s="622" t="s">
        <v>467</v>
      </c>
      <c r="E31" s="623" t="s">
        <v>551</v>
      </c>
      <c r="F31" s="623" t="s">
        <v>552</v>
      </c>
      <c r="G31" s="831" t="s">
        <v>553</v>
      </c>
      <c r="H31" s="851" t="s">
        <v>554</v>
      </c>
      <c r="I31" s="623" t="s">
        <v>555</v>
      </c>
      <c r="J31" s="853" t="s">
        <v>556</v>
      </c>
      <c r="K31" s="851" t="s">
        <v>557</v>
      </c>
      <c r="L31" s="623" t="s">
        <v>558</v>
      </c>
      <c r="M31" s="853" t="s">
        <v>559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x14ac:dyDescent="0.25">
      <c r="A32" s="1018">
        <v>11</v>
      </c>
      <c r="B32" s="1020" t="s">
        <v>560</v>
      </c>
      <c r="C32" s="619" t="s">
        <v>460</v>
      </c>
      <c r="D32" s="584" t="s">
        <v>467</v>
      </c>
      <c r="E32" s="620" t="s">
        <v>561</v>
      </c>
      <c r="F32" s="620" t="s">
        <v>562</v>
      </c>
      <c r="G32" s="899" t="s">
        <v>563</v>
      </c>
      <c r="H32" s="927" t="s">
        <v>564</v>
      </c>
      <c r="I32" s="620" t="s">
        <v>550</v>
      </c>
      <c r="J32" s="603" t="s">
        <v>565</v>
      </c>
      <c r="K32" s="854"/>
      <c r="L32" s="615"/>
      <c r="M32" s="6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.600000000000001" thickBot="1" x14ac:dyDescent="0.3">
      <c r="A33" s="1022"/>
      <c r="B33" s="1044"/>
      <c r="C33" s="633" t="s">
        <v>461</v>
      </c>
      <c r="D33" s="622" t="s">
        <v>467</v>
      </c>
      <c r="E33" s="624" t="s">
        <v>566</v>
      </c>
      <c r="F33" s="623" t="s">
        <v>567</v>
      </c>
      <c r="G33" s="644" t="s">
        <v>568</v>
      </c>
      <c r="H33" s="851" t="s">
        <v>569</v>
      </c>
      <c r="I33" s="623" t="s">
        <v>556</v>
      </c>
      <c r="J33" s="853" t="s">
        <v>570</v>
      </c>
      <c r="K33" s="855"/>
      <c r="L33" s="634"/>
      <c r="M33" s="63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6" x14ac:dyDescent="0.25">
      <c r="A34" s="1018">
        <v>12</v>
      </c>
      <c r="B34" s="1020" t="s">
        <v>571</v>
      </c>
      <c r="C34" s="636" t="s">
        <v>572</v>
      </c>
      <c r="D34" s="584" t="s">
        <v>467</v>
      </c>
      <c r="E34" s="637" t="s">
        <v>1251</v>
      </c>
      <c r="F34" s="637" t="s">
        <v>1252</v>
      </c>
      <c r="G34" s="900" t="s">
        <v>1253</v>
      </c>
      <c r="H34" s="856" t="s">
        <v>1254</v>
      </c>
      <c r="I34" s="638" t="s">
        <v>1255</v>
      </c>
      <c r="J34" s="639" t="s">
        <v>1256</v>
      </c>
      <c r="K34" s="856" t="s">
        <v>1257</v>
      </c>
      <c r="L34" s="638" t="s">
        <v>1258</v>
      </c>
      <c r="M34" s="639" t="s">
        <v>1259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6" x14ac:dyDescent="0.25">
      <c r="A35" s="1055"/>
      <c r="B35" s="1053"/>
      <c r="C35" s="595" t="s">
        <v>540</v>
      </c>
      <c r="D35" s="608" t="s">
        <v>467</v>
      </c>
      <c r="E35" s="640" t="s">
        <v>576</v>
      </c>
      <c r="F35" s="640" t="s">
        <v>577</v>
      </c>
      <c r="G35" s="901" t="s">
        <v>578</v>
      </c>
      <c r="H35" s="857" t="s">
        <v>579</v>
      </c>
      <c r="I35" s="641" t="s">
        <v>580</v>
      </c>
      <c r="J35" s="642" t="s">
        <v>581</v>
      </c>
      <c r="K35" s="857" t="s">
        <v>582</v>
      </c>
      <c r="L35" s="641" t="s">
        <v>583</v>
      </c>
      <c r="M35" s="642" t="s">
        <v>584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6" x14ac:dyDescent="0.25">
      <c r="A36" s="1056"/>
      <c r="B36" s="1053"/>
      <c r="C36" s="626" t="s">
        <v>585</v>
      </c>
      <c r="D36" s="596" t="s">
        <v>467</v>
      </c>
      <c r="E36" s="617" t="s">
        <v>1260</v>
      </c>
      <c r="F36" s="617" t="s">
        <v>1261</v>
      </c>
      <c r="G36" s="830" t="s">
        <v>1262</v>
      </c>
      <c r="H36" s="849" t="s">
        <v>1263</v>
      </c>
      <c r="I36" s="604" t="s">
        <v>1264</v>
      </c>
      <c r="J36" s="605" t="s">
        <v>1265</v>
      </c>
      <c r="K36" s="849" t="s">
        <v>1266</v>
      </c>
      <c r="L36" s="604" t="s">
        <v>1267</v>
      </c>
      <c r="M36" s="605" t="s">
        <v>1268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6.6" thickBot="1" x14ac:dyDescent="0.3">
      <c r="A37" s="1022"/>
      <c r="B37" s="1044"/>
      <c r="C37" s="587" t="s">
        <v>481</v>
      </c>
      <c r="D37" s="643" t="s">
        <v>467</v>
      </c>
      <c r="E37" s="623" t="s">
        <v>587</v>
      </c>
      <c r="F37" s="623" t="s">
        <v>588</v>
      </c>
      <c r="G37" s="831" t="s">
        <v>589</v>
      </c>
      <c r="H37" s="851" t="s">
        <v>590</v>
      </c>
      <c r="I37" s="623" t="s">
        <v>591</v>
      </c>
      <c r="J37" s="853" t="s">
        <v>592</v>
      </c>
      <c r="K37" s="851" t="s">
        <v>593</v>
      </c>
      <c r="L37" s="644" t="s">
        <v>594</v>
      </c>
      <c r="M37" s="625" t="s">
        <v>595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.600000000000001" thickBot="1" x14ac:dyDescent="0.3">
      <c r="A38" s="577">
        <v>13</v>
      </c>
      <c r="B38" s="613" t="s">
        <v>596</v>
      </c>
      <c r="C38" s="645"/>
      <c r="D38" s="584" t="s">
        <v>467</v>
      </c>
      <c r="E38" s="646" t="s">
        <v>1269</v>
      </c>
      <c r="F38" s="646" t="s">
        <v>1270</v>
      </c>
      <c r="G38" s="833" t="s">
        <v>1271</v>
      </c>
      <c r="H38" s="858" t="s">
        <v>1272</v>
      </c>
      <c r="I38" s="647" t="s">
        <v>1273</v>
      </c>
      <c r="J38" s="658" t="s">
        <v>1274</v>
      </c>
      <c r="K38" s="858" t="s">
        <v>1275</v>
      </c>
      <c r="L38" s="647" t="s">
        <v>1276</v>
      </c>
      <c r="M38" s="64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8.600000000000001" thickBot="1" x14ac:dyDescent="0.3">
      <c r="A39" s="577">
        <v>14</v>
      </c>
      <c r="B39" s="613" t="s">
        <v>600</v>
      </c>
      <c r="C39" s="645"/>
      <c r="D39" s="584" t="s">
        <v>467</v>
      </c>
      <c r="E39" s="647" t="s">
        <v>601</v>
      </c>
      <c r="F39" s="647" t="s">
        <v>602</v>
      </c>
      <c r="G39" s="833" t="s">
        <v>603</v>
      </c>
      <c r="H39" s="858" t="s">
        <v>604</v>
      </c>
      <c r="I39" s="647" t="s">
        <v>605</v>
      </c>
      <c r="J39" s="658" t="s">
        <v>606</v>
      </c>
      <c r="K39" s="859"/>
      <c r="L39" s="649"/>
      <c r="M39" s="648"/>
    </row>
    <row r="40" spans="1:33" ht="18.600000000000001" thickBot="1" x14ac:dyDescent="0.3">
      <c r="A40" s="577">
        <v>15</v>
      </c>
      <c r="B40" s="613" t="s">
        <v>607</v>
      </c>
      <c r="C40" s="650"/>
      <c r="D40" s="584" t="s">
        <v>467</v>
      </c>
      <c r="E40" s="649"/>
      <c r="F40" s="649"/>
      <c r="G40" s="838" t="s">
        <v>608</v>
      </c>
      <c r="H40" s="928" t="s">
        <v>609</v>
      </c>
      <c r="I40" s="646" t="s">
        <v>610</v>
      </c>
      <c r="J40" s="658" t="s">
        <v>611</v>
      </c>
      <c r="K40" s="859"/>
      <c r="L40" s="649"/>
      <c r="M40" s="648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.600000000000001" thickBot="1" x14ac:dyDescent="0.3">
      <c r="A41" s="577">
        <v>16</v>
      </c>
      <c r="B41" s="613" t="s">
        <v>612</v>
      </c>
      <c r="C41" s="650"/>
      <c r="D41" s="580" t="s">
        <v>613</v>
      </c>
      <c r="E41" s="651" t="s">
        <v>614</v>
      </c>
      <c r="F41" s="651" t="s">
        <v>615</v>
      </c>
      <c r="G41" s="902" t="s">
        <v>616</v>
      </c>
      <c r="H41" s="858" t="s">
        <v>617</v>
      </c>
      <c r="I41" s="647" t="s">
        <v>618</v>
      </c>
      <c r="J41" s="658" t="s">
        <v>619</v>
      </c>
      <c r="K41" s="859"/>
      <c r="L41" s="649"/>
      <c r="M41" s="64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6.6" thickBot="1" x14ac:dyDescent="0.3">
      <c r="A42" s="577">
        <v>17</v>
      </c>
      <c r="B42" s="613" t="s">
        <v>620</v>
      </c>
      <c r="C42" s="650"/>
      <c r="D42" s="580" t="s">
        <v>613</v>
      </c>
      <c r="E42" s="646" t="s">
        <v>621</v>
      </c>
      <c r="F42" s="646" t="s">
        <v>622</v>
      </c>
      <c r="G42" s="833" t="s">
        <v>623</v>
      </c>
      <c r="H42" s="858" t="s">
        <v>624</v>
      </c>
      <c r="I42" s="647" t="s">
        <v>625</v>
      </c>
      <c r="J42" s="658" t="s">
        <v>626</v>
      </c>
      <c r="K42" s="859"/>
      <c r="L42" s="649"/>
      <c r="M42" s="64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36.6" thickBot="1" x14ac:dyDescent="0.3">
      <c r="A43" s="652">
        <v>18</v>
      </c>
      <c r="B43" s="613" t="s">
        <v>627</v>
      </c>
      <c r="C43" s="650"/>
      <c r="D43" s="580" t="s">
        <v>613</v>
      </c>
      <c r="E43" s="653" t="s">
        <v>628</v>
      </c>
      <c r="F43" s="651" t="s">
        <v>629</v>
      </c>
      <c r="G43" s="838" t="s">
        <v>630</v>
      </c>
      <c r="H43" s="874" t="s">
        <v>631</v>
      </c>
      <c r="I43" s="647" t="s">
        <v>626</v>
      </c>
      <c r="J43" s="688"/>
      <c r="K43" s="860"/>
      <c r="L43" s="649"/>
      <c r="M43" s="64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8.600000000000001" thickBot="1" x14ac:dyDescent="0.3">
      <c r="A44" s="577">
        <v>19</v>
      </c>
      <c r="B44" s="613" t="s">
        <v>632</v>
      </c>
      <c r="C44" s="650"/>
      <c r="D44" s="580" t="s">
        <v>633</v>
      </c>
      <c r="E44" s="654">
        <v>250</v>
      </c>
      <c r="F44" s="654">
        <v>240</v>
      </c>
      <c r="G44" s="903">
        <v>220</v>
      </c>
      <c r="H44" s="929">
        <v>190</v>
      </c>
      <c r="I44" s="655"/>
      <c r="J44" s="648"/>
      <c r="K44" s="861"/>
      <c r="L44" s="656"/>
      <c r="M44" s="64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x14ac:dyDescent="0.25">
      <c r="A45" s="1037">
        <v>20</v>
      </c>
      <c r="B45" s="1020" t="s">
        <v>634</v>
      </c>
      <c r="C45" s="583" t="s">
        <v>460</v>
      </c>
      <c r="D45" s="584" t="s">
        <v>467</v>
      </c>
      <c r="E45" s="585"/>
      <c r="F45" s="585"/>
      <c r="G45" s="893">
        <v>42</v>
      </c>
      <c r="H45" s="922">
        <v>44</v>
      </c>
      <c r="I45" s="592">
        <v>46.5</v>
      </c>
      <c r="J45" s="594">
        <v>50</v>
      </c>
      <c r="K45" s="846">
        <v>53</v>
      </c>
      <c r="L45" s="593">
        <v>56</v>
      </c>
      <c r="M45" s="594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.600000000000001" thickBot="1" x14ac:dyDescent="0.3">
      <c r="A46" s="1039"/>
      <c r="B46" s="1021"/>
      <c r="C46" s="595" t="s">
        <v>461</v>
      </c>
      <c r="D46" s="608" t="s">
        <v>467</v>
      </c>
      <c r="E46" s="609">
        <v>39</v>
      </c>
      <c r="F46" s="609">
        <v>41.15</v>
      </c>
      <c r="G46" s="896">
        <v>42.15</v>
      </c>
      <c r="H46" s="862">
        <v>44.15</v>
      </c>
      <c r="I46" s="589">
        <v>46.65</v>
      </c>
      <c r="J46" s="657">
        <v>50.15</v>
      </c>
      <c r="K46" s="862">
        <v>53.15</v>
      </c>
      <c r="L46" s="589">
        <v>56.15</v>
      </c>
      <c r="M46" s="657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x14ac:dyDescent="0.25">
      <c r="A47" s="1037">
        <v>21</v>
      </c>
      <c r="B47" s="1020" t="s">
        <v>635</v>
      </c>
      <c r="C47" s="619" t="s">
        <v>460</v>
      </c>
      <c r="D47" s="584" t="s">
        <v>467</v>
      </c>
      <c r="E47" s="585"/>
      <c r="F47" s="620" t="s">
        <v>636</v>
      </c>
      <c r="G47" s="829" t="s">
        <v>637</v>
      </c>
      <c r="H47" s="848" t="s">
        <v>638</v>
      </c>
      <c r="I47" s="602" t="s">
        <v>639</v>
      </c>
      <c r="J47" s="603" t="s">
        <v>640</v>
      </c>
      <c r="K47" s="848" t="s">
        <v>641</v>
      </c>
      <c r="L47" s="602" t="s">
        <v>642</v>
      </c>
      <c r="M47" s="603" t="s">
        <v>643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.600000000000001" thickBot="1" x14ac:dyDescent="0.3">
      <c r="A48" s="1039"/>
      <c r="B48" s="1044"/>
      <c r="C48" s="621" t="s">
        <v>461</v>
      </c>
      <c r="D48" s="622" t="s">
        <v>467</v>
      </c>
      <c r="E48" s="634"/>
      <c r="F48" s="623" t="s">
        <v>644</v>
      </c>
      <c r="G48" s="831" t="s">
        <v>645</v>
      </c>
      <c r="H48" s="851" t="s">
        <v>646</v>
      </c>
      <c r="I48" s="623" t="s">
        <v>647</v>
      </c>
      <c r="J48" s="853" t="s">
        <v>648</v>
      </c>
      <c r="K48" s="851" t="s">
        <v>649</v>
      </c>
      <c r="L48" s="623" t="s">
        <v>650</v>
      </c>
      <c r="M48" s="625" t="s">
        <v>651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36" x14ac:dyDescent="0.25">
      <c r="A49" s="1037">
        <v>22</v>
      </c>
      <c r="B49" s="1020" t="s">
        <v>652</v>
      </c>
      <c r="C49" s="626" t="s">
        <v>572</v>
      </c>
      <c r="D49" s="584" t="s">
        <v>467</v>
      </c>
      <c r="E49" s="602" t="s">
        <v>653</v>
      </c>
      <c r="F49" s="602" t="s">
        <v>654</v>
      </c>
      <c r="G49" s="829" t="s">
        <v>655</v>
      </c>
      <c r="H49" s="848" t="s">
        <v>656</v>
      </c>
      <c r="I49" s="602" t="s">
        <v>657</v>
      </c>
      <c r="J49" s="603" t="s">
        <v>658</v>
      </c>
      <c r="K49" s="848" t="s">
        <v>659</v>
      </c>
      <c r="L49" s="602" t="s">
        <v>660</v>
      </c>
      <c r="M49" s="603" t="s">
        <v>661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36" x14ac:dyDescent="0.25">
      <c r="A50" s="1052"/>
      <c r="B50" s="1053"/>
      <c r="C50" s="595" t="s">
        <v>540</v>
      </c>
      <c r="D50" s="608" t="s">
        <v>467</v>
      </c>
      <c r="E50" s="628" t="s">
        <v>662</v>
      </c>
      <c r="F50" s="628" t="s">
        <v>663</v>
      </c>
      <c r="G50" s="832" t="s">
        <v>664</v>
      </c>
      <c r="H50" s="852" t="s">
        <v>665</v>
      </c>
      <c r="I50" s="628" t="s">
        <v>666</v>
      </c>
      <c r="J50" s="629" t="s">
        <v>667</v>
      </c>
      <c r="K50" s="852" t="s">
        <v>668</v>
      </c>
      <c r="L50" s="628" t="s">
        <v>669</v>
      </c>
      <c r="M50" s="629" t="s">
        <v>670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36" x14ac:dyDescent="0.25">
      <c r="A51" s="1038"/>
      <c r="B51" s="1053"/>
      <c r="C51" s="630" t="s">
        <v>585</v>
      </c>
      <c r="D51" s="608" t="s">
        <v>467</v>
      </c>
      <c r="E51" s="617" t="s">
        <v>671</v>
      </c>
      <c r="F51" s="604" t="s">
        <v>672</v>
      </c>
      <c r="G51" s="830" t="s">
        <v>673</v>
      </c>
      <c r="H51" s="849" t="s">
        <v>674</v>
      </c>
      <c r="I51" s="604" t="s">
        <v>537</v>
      </c>
      <c r="J51" s="605" t="s">
        <v>675</v>
      </c>
      <c r="K51" s="849" t="s">
        <v>676</v>
      </c>
      <c r="L51" s="604" t="s">
        <v>677</v>
      </c>
      <c r="M51" s="605" t="s">
        <v>678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36.6" thickBot="1" x14ac:dyDescent="0.3">
      <c r="A52" s="1039"/>
      <c r="B52" s="1044"/>
      <c r="C52" s="587" t="s">
        <v>481</v>
      </c>
      <c r="D52" s="622" t="s">
        <v>467</v>
      </c>
      <c r="E52" s="623" t="s">
        <v>679</v>
      </c>
      <c r="F52" s="623" t="s">
        <v>680</v>
      </c>
      <c r="G52" s="831" t="s">
        <v>681</v>
      </c>
      <c r="H52" s="851" t="s">
        <v>682</v>
      </c>
      <c r="I52" s="623" t="s">
        <v>683</v>
      </c>
      <c r="J52" s="853" t="s">
        <v>684</v>
      </c>
      <c r="K52" s="851" t="s">
        <v>685</v>
      </c>
      <c r="L52" s="623" t="s">
        <v>686</v>
      </c>
      <c r="M52" s="625" t="s">
        <v>687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8.600000000000001" thickBot="1" x14ac:dyDescent="0.3">
      <c r="A53" s="577">
        <v>23</v>
      </c>
      <c r="B53" s="613" t="s">
        <v>688</v>
      </c>
      <c r="C53" s="645"/>
      <c r="D53" s="584" t="s">
        <v>467</v>
      </c>
      <c r="E53" s="581"/>
      <c r="F53" s="581"/>
      <c r="G53" s="833" t="s">
        <v>689</v>
      </c>
      <c r="H53" s="858" t="s">
        <v>690</v>
      </c>
      <c r="I53" s="647" t="s">
        <v>691</v>
      </c>
      <c r="J53" s="658" t="s">
        <v>692</v>
      </c>
      <c r="K53" s="858" t="s">
        <v>693</v>
      </c>
      <c r="L53" s="647" t="s">
        <v>694</v>
      </c>
      <c r="M53" s="658" t="s">
        <v>695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72" x14ac:dyDescent="0.25">
      <c r="A54" s="1037">
        <v>24</v>
      </c>
      <c r="B54" s="1020" t="s">
        <v>696</v>
      </c>
      <c r="C54" s="659" t="s">
        <v>697</v>
      </c>
      <c r="D54" s="584" t="s">
        <v>458</v>
      </c>
      <c r="E54" s="585"/>
      <c r="F54" s="585"/>
      <c r="G54" s="904">
        <v>8.3000000000000007</v>
      </c>
      <c r="H54" s="684">
        <v>8.8000000000000007</v>
      </c>
      <c r="I54" s="584">
        <v>9.4</v>
      </c>
      <c r="J54" s="594">
        <v>10</v>
      </c>
      <c r="K54" s="863"/>
      <c r="L54" s="591"/>
      <c r="M54" s="66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90" x14ac:dyDescent="0.25">
      <c r="A55" s="1038"/>
      <c r="B55" s="1054"/>
      <c r="C55" s="662" t="s">
        <v>698</v>
      </c>
      <c r="D55" s="608" t="s">
        <v>458</v>
      </c>
      <c r="E55" s="597">
        <v>7.75</v>
      </c>
      <c r="F55" s="597">
        <v>8.1</v>
      </c>
      <c r="G55" s="828">
        <v>8.5399999999999991</v>
      </c>
      <c r="H55" s="847">
        <v>9.0399999999999991</v>
      </c>
      <c r="I55" s="598">
        <v>9.64</v>
      </c>
      <c r="J55" s="599">
        <v>10.24</v>
      </c>
      <c r="K55" s="864"/>
      <c r="L55" s="663"/>
      <c r="M55" s="664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54" x14ac:dyDescent="0.25">
      <c r="A56" s="1038"/>
      <c r="B56" s="1054"/>
      <c r="C56" s="662" t="s">
        <v>699</v>
      </c>
      <c r="D56" s="608" t="s">
        <v>458</v>
      </c>
      <c r="E56" s="600"/>
      <c r="F56" s="600"/>
      <c r="G56" s="835">
        <v>8.1</v>
      </c>
      <c r="H56" s="930">
        <v>8.6</v>
      </c>
      <c r="I56" s="666">
        <v>9.1999999999999993</v>
      </c>
      <c r="J56" s="931">
        <v>9.8000000000000007</v>
      </c>
      <c r="K56" s="865">
        <v>10.4</v>
      </c>
      <c r="L56" s="667"/>
      <c r="M56" s="668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72" x14ac:dyDescent="0.25">
      <c r="A57" s="1038"/>
      <c r="B57" s="1054"/>
      <c r="C57" s="662" t="s">
        <v>700</v>
      </c>
      <c r="D57" s="596" t="s">
        <v>458</v>
      </c>
      <c r="E57" s="600"/>
      <c r="F57" s="600"/>
      <c r="G57" s="835">
        <v>8.34</v>
      </c>
      <c r="H57" s="930">
        <v>8.84</v>
      </c>
      <c r="I57" s="597">
        <v>9.44</v>
      </c>
      <c r="J57" s="931">
        <v>10.039999999999999</v>
      </c>
      <c r="K57" s="865">
        <v>10.64</v>
      </c>
      <c r="L57" s="663"/>
      <c r="M57" s="668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54" x14ac:dyDescent="0.25">
      <c r="A58" s="1038"/>
      <c r="B58" s="1054"/>
      <c r="C58" s="662" t="s">
        <v>701</v>
      </c>
      <c r="D58" s="608" t="s">
        <v>458</v>
      </c>
      <c r="E58" s="600"/>
      <c r="F58" s="600"/>
      <c r="G58" s="835">
        <v>7.9</v>
      </c>
      <c r="H58" s="930">
        <v>8.4</v>
      </c>
      <c r="I58" s="669">
        <v>9</v>
      </c>
      <c r="J58" s="671">
        <v>9.6</v>
      </c>
      <c r="K58" s="866">
        <v>10.199999999999999</v>
      </c>
      <c r="L58" s="669">
        <v>10.8</v>
      </c>
      <c r="M58" s="66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72" x14ac:dyDescent="0.25">
      <c r="A59" s="1038"/>
      <c r="B59" s="1054"/>
      <c r="C59" s="662" t="s">
        <v>702</v>
      </c>
      <c r="D59" s="608" t="s">
        <v>458</v>
      </c>
      <c r="E59" s="600"/>
      <c r="F59" s="600"/>
      <c r="G59" s="835">
        <v>8.14</v>
      </c>
      <c r="H59" s="930">
        <v>8.64</v>
      </c>
      <c r="I59" s="670">
        <v>9.24</v>
      </c>
      <c r="J59" s="932">
        <v>9.84</v>
      </c>
      <c r="K59" s="867">
        <v>10.44</v>
      </c>
      <c r="L59" s="670">
        <v>11.04</v>
      </c>
      <c r="M59" s="668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54" x14ac:dyDescent="0.25">
      <c r="A60" s="1038"/>
      <c r="B60" s="1054"/>
      <c r="C60" s="662" t="s">
        <v>703</v>
      </c>
      <c r="D60" s="608" t="s">
        <v>458</v>
      </c>
      <c r="E60" s="600"/>
      <c r="F60" s="600"/>
      <c r="G60" s="905"/>
      <c r="H60" s="933">
        <v>8.1999999999999993</v>
      </c>
      <c r="I60" s="669">
        <v>8.8000000000000007</v>
      </c>
      <c r="J60" s="671">
        <v>9.4</v>
      </c>
      <c r="K60" s="866">
        <v>10</v>
      </c>
      <c r="L60" s="669">
        <v>10.6</v>
      </c>
      <c r="M60" s="671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72.599999999999994" thickBot="1" x14ac:dyDescent="0.3">
      <c r="A61" s="1039"/>
      <c r="B61" s="1021"/>
      <c r="C61" s="672" t="s">
        <v>704</v>
      </c>
      <c r="D61" s="643" t="s">
        <v>458</v>
      </c>
      <c r="E61" s="673"/>
      <c r="F61" s="673"/>
      <c r="G61" s="906"/>
      <c r="H61" s="934">
        <v>8.44</v>
      </c>
      <c r="I61" s="675">
        <v>9.0399999999999991</v>
      </c>
      <c r="J61" s="676">
        <v>9.64</v>
      </c>
      <c r="K61" s="868">
        <v>10.24</v>
      </c>
      <c r="L61" s="675">
        <v>10.84</v>
      </c>
      <c r="M61" s="676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72" x14ac:dyDescent="0.25">
      <c r="A62" s="1037">
        <v>25</v>
      </c>
      <c r="B62" s="1020" t="s">
        <v>705</v>
      </c>
      <c r="C62" s="659" t="s">
        <v>697</v>
      </c>
      <c r="D62" s="584" t="s">
        <v>458</v>
      </c>
      <c r="E62" s="615"/>
      <c r="F62" s="585"/>
      <c r="G62" s="827">
        <v>15</v>
      </c>
      <c r="H62" s="846">
        <v>16</v>
      </c>
      <c r="I62" s="593">
        <v>17.2</v>
      </c>
      <c r="J62" s="594">
        <v>18.5</v>
      </c>
      <c r="K62" s="869"/>
      <c r="L62" s="585"/>
      <c r="M62" s="67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90" x14ac:dyDescent="0.25">
      <c r="A63" s="1038"/>
      <c r="B63" s="1054"/>
      <c r="C63" s="662" t="s">
        <v>698</v>
      </c>
      <c r="D63" s="596" t="s">
        <v>458</v>
      </c>
      <c r="E63" s="670">
        <v>13.7</v>
      </c>
      <c r="F63" s="670">
        <v>14.34</v>
      </c>
      <c r="G63" s="828">
        <v>15.24</v>
      </c>
      <c r="H63" s="847">
        <v>16.239999999999998</v>
      </c>
      <c r="I63" s="598">
        <v>17.440000000000001</v>
      </c>
      <c r="J63" s="599">
        <v>18.739999999999998</v>
      </c>
      <c r="K63" s="870"/>
      <c r="L63" s="600"/>
      <c r="M63" s="668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54" x14ac:dyDescent="0.25">
      <c r="A64" s="1038"/>
      <c r="B64" s="1054"/>
      <c r="C64" s="662" t="s">
        <v>699</v>
      </c>
      <c r="D64" s="596" t="s">
        <v>458</v>
      </c>
      <c r="E64" s="600"/>
      <c r="F64" s="667"/>
      <c r="G64" s="835">
        <v>14.6</v>
      </c>
      <c r="H64" s="866">
        <v>15.6</v>
      </c>
      <c r="I64" s="669">
        <v>16.8</v>
      </c>
      <c r="J64" s="935">
        <v>18.100000000000001</v>
      </c>
      <c r="K64" s="866">
        <v>19.399999999999999</v>
      </c>
      <c r="L64" s="600"/>
      <c r="M64" s="66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72" x14ac:dyDescent="0.25">
      <c r="A65" s="1038"/>
      <c r="B65" s="1054"/>
      <c r="C65" s="662" t="s">
        <v>700</v>
      </c>
      <c r="D65" s="596" t="s">
        <v>458</v>
      </c>
      <c r="E65" s="600"/>
      <c r="F65" s="600"/>
      <c r="G65" s="836">
        <v>14.84</v>
      </c>
      <c r="H65" s="867">
        <v>15.84</v>
      </c>
      <c r="I65" s="670">
        <v>17.04</v>
      </c>
      <c r="J65" s="932">
        <v>18.34</v>
      </c>
      <c r="K65" s="867">
        <v>19.64</v>
      </c>
      <c r="L65" s="600"/>
      <c r="M65" s="66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54" x14ac:dyDescent="0.25">
      <c r="A66" s="1038"/>
      <c r="B66" s="1054"/>
      <c r="C66" s="662" t="s">
        <v>701</v>
      </c>
      <c r="D66" s="596" t="s">
        <v>458</v>
      </c>
      <c r="E66" s="600"/>
      <c r="F66" s="667"/>
      <c r="G66" s="837">
        <v>14.2</v>
      </c>
      <c r="H66" s="936">
        <v>15.2</v>
      </c>
      <c r="I66" s="678">
        <v>16.399999999999999</v>
      </c>
      <c r="J66" s="784">
        <v>17.7</v>
      </c>
      <c r="K66" s="871">
        <v>19</v>
      </c>
      <c r="L66" s="678">
        <v>20.2</v>
      </c>
      <c r="M66" s="668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72.599999999999994" thickBot="1" x14ac:dyDescent="0.3">
      <c r="A67" s="1039"/>
      <c r="B67" s="1021"/>
      <c r="C67" s="672" t="s">
        <v>702</v>
      </c>
      <c r="D67" s="588" t="s">
        <v>458</v>
      </c>
      <c r="E67" s="673"/>
      <c r="F67" s="679"/>
      <c r="G67" s="826">
        <v>14.44</v>
      </c>
      <c r="H67" s="845">
        <v>15.44</v>
      </c>
      <c r="I67" s="588">
        <v>16.64</v>
      </c>
      <c r="J67" s="590">
        <v>17.940000000000001</v>
      </c>
      <c r="K67" s="845">
        <v>19.239999999999998</v>
      </c>
      <c r="L67" s="588">
        <v>20.440000000000001</v>
      </c>
      <c r="M67" s="680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72" x14ac:dyDescent="0.25">
      <c r="A68" s="1037">
        <v>26</v>
      </c>
      <c r="B68" s="1020" t="s">
        <v>706</v>
      </c>
      <c r="C68" s="659" t="s">
        <v>707</v>
      </c>
      <c r="D68" s="608" t="s">
        <v>467</v>
      </c>
      <c r="E68" s="585"/>
      <c r="F68" s="591"/>
      <c r="G68" s="893">
        <v>55.5</v>
      </c>
      <c r="H68" s="846">
        <v>59</v>
      </c>
      <c r="I68" s="602" t="s">
        <v>708</v>
      </c>
      <c r="J68" s="603" t="s">
        <v>470</v>
      </c>
      <c r="K68" s="848" t="s">
        <v>480</v>
      </c>
      <c r="L68" s="591"/>
      <c r="M68" s="66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90" x14ac:dyDescent="0.25">
      <c r="A69" s="1038"/>
      <c r="B69" s="1054"/>
      <c r="C69" s="662" t="s">
        <v>709</v>
      </c>
      <c r="D69" s="596" t="s">
        <v>467</v>
      </c>
      <c r="E69" s="670">
        <v>49.5</v>
      </c>
      <c r="F69" s="670">
        <v>52.15</v>
      </c>
      <c r="G69" s="828">
        <v>55.65</v>
      </c>
      <c r="H69" s="847">
        <v>59.15</v>
      </c>
      <c r="I69" s="604" t="s">
        <v>710</v>
      </c>
      <c r="J69" s="605" t="s">
        <v>474</v>
      </c>
      <c r="K69" s="849" t="s">
        <v>485</v>
      </c>
      <c r="L69" s="667"/>
      <c r="M69" s="68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54" x14ac:dyDescent="0.25">
      <c r="A70" s="1038"/>
      <c r="B70" s="1054"/>
      <c r="C70" s="662" t="s">
        <v>711</v>
      </c>
      <c r="D70" s="596" t="s">
        <v>467</v>
      </c>
      <c r="E70" s="600"/>
      <c r="F70" s="600"/>
      <c r="G70" s="907">
        <v>54</v>
      </c>
      <c r="H70" s="936">
        <v>57.5</v>
      </c>
      <c r="I70" s="682" t="s">
        <v>712</v>
      </c>
      <c r="J70" s="937" t="s">
        <v>713</v>
      </c>
      <c r="K70" s="872" t="s">
        <v>714</v>
      </c>
      <c r="L70" s="663"/>
      <c r="M70" s="664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72.599999999999994" thickBot="1" x14ac:dyDescent="0.3">
      <c r="A71" s="1039"/>
      <c r="B71" s="1021"/>
      <c r="C71" s="672" t="s">
        <v>715</v>
      </c>
      <c r="D71" s="608" t="s">
        <v>467</v>
      </c>
      <c r="E71" s="673"/>
      <c r="F71" s="673"/>
      <c r="G71" s="826">
        <v>54.24</v>
      </c>
      <c r="H71" s="845">
        <v>57.74</v>
      </c>
      <c r="I71" s="610" t="s">
        <v>716</v>
      </c>
      <c r="J71" s="611" t="s">
        <v>717</v>
      </c>
      <c r="K71" s="850" t="s">
        <v>718</v>
      </c>
      <c r="L71" s="679"/>
      <c r="M71" s="683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36.6" thickBot="1" x14ac:dyDescent="0.3">
      <c r="A72" s="684">
        <v>27</v>
      </c>
      <c r="B72" s="613" t="s">
        <v>719</v>
      </c>
      <c r="C72" s="645"/>
      <c r="D72" s="584" t="s">
        <v>467</v>
      </c>
      <c r="E72" s="685"/>
      <c r="F72" s="686" t="s">
        <v>720</v>
      </c>
      <c r="G72" s="908" t="s">
        <v>721</v>
      </c>
      <c r="H72" s="927" t="s">
        <v>722</v>
      </c>
      <c r="I72" s="620" t="s">
        <v>723</v>
      </c>
      <c r="J72" s="603" t="s">
        <v>724</v>
      </c>
      <c r="K72" s="848" t="s">
        <v>725</v>
      </c>
      <c r="L72" s="685"/>
      <c r="M72" s="68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36.6" thickBot="1" x14ac:dyDescent="0.3">
      <c r="A73" s="684">
        <v>28</v>
      </c>
      <c r="B73" s="613" t="s">
        <v>726</v>
      </c>
      <c r="C73" s="645"/>
      <c r="D73" s="584" t="s">
        <v>467</v>
      </c>
      <c r="E73" s="620" t="s">
        <v>727</v>
      </c>
      <c r="F73" s="620" t="s">
        <v>728</v>
      </c>
      <c r="G73" s="829" t="s">
        <v>729</v>
      </c>
      <c r="H73" s="848" t="s">
        <v>730</v>
      </c>
      <c r="I73" s="602" t="s">
        <v>694</v>
      </c>
      <c r="J73" s="603" t="s">
        <v>731</v>
      </c>
      <c r="K73" s="873"/>
      <c r="L73" s="685"/>
      <c r="M73" s="687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.600000000000001" thickBot="1" x14ac:dyDescent="0.3">
      <c r="A74" s="577">
        <v>29</v>
      </c>
      <c r="B74" s="613" t="s">
        <v>732</v>
      </c>
      <c r="C74" s="645"/>
      <c r="D74" s="584" t="s">
        <v>467</v>
      </c>
      <c r="E74" s="649"/>
      <c r="F74" s="649"/>
      <c r="G74" s="834"/>
      <c r="H74" s="858" t="s">
        <v>733</v>
      </c>
      <c r="I74" s="647" t="s">
        <v>495</v>
      </c>
      <c r="J74" s="658" t="s">
        <v>734</v>
      </c>
      <c r="K74" s="858" t="s">
        <v>655</v>
      </c>
      <c r="L74" s="647" t="s">
        <v>735</v>
      </c>
      <c r="M74" s="658" t="s">
        <v>675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8.600000000000001" thickBot="1" x14ac:dyDescent="0.3">
      <c r="A75" s="577">
        <v>30</v>
      </c>
      <c r="B75" s="613" t="s">
        <v>736</v>
      </c>
      <c r="C75" s="645"/>
      <c r="D75" s="584" t="s">
        <v>467</v>
      </c>
      <c r="E75" s="649"/>
      <c r="F75" s="649"/>
      <c r="G75" s="834"/>
      <c r="H75" s="858" t="s">
        <v>720</v>
      </c>
      <c r="I75" s="647" t="s">
        <v>539</v>
      </c>
      <c r="J75" s="658" t="s">
        <v>737</v>
      </c>
      <c r="K75" s="858" t="s">
        <v>738</v>
      </c>
      <c r="L75" s="647" t="s">
        <v>689</v>
      </c>
      <c r="M75" s="658" t="s">
        <v>573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thickBot="1" x14ac:dyDescent="0.3">
      <c r="A76" s="577">
        <v>31</v>
      </c>
      <c r="B76" s="613" t="s">
        <v>739</v>
      </c>
      <c r="C76" s="645"/>
      <c r="D76" s="584" t="s">
        <v>467</v>
      </c>
      <c r="E76" s="649"/>
      <c r="F76" s="649"/>
      <c r="G76" s="834"/>
      <c r="H76" s="858" t="s">
        <v>740</v>
      </c>
      <c r="I76" s="647" t="s">
        <v>741</v>
      </c>
      <c r="J76" s="658" t="s">
        <v>742</v>
      </c>
      <c r="K76" s="858" t="s">
        <v>743</v>
      </c>
      <c r="L76" s="647" t="s">
        <v>744</v>
      </c>
      <c r="M76" s="658" t="s">
        <v>745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8.600000000000001" thickBot="1" x14ac:dyDescent="0.3">
      <c r="A77" s="577">
        <v>32</v>
      </c>
      <c r="B77" s="613" t="s">
        <v>746</v>
      </c>
      <c r="C77" s="645"/>
      <c r="D77" s="584" t="s">
        <v>467</v>
      </c>
      <c r="E77" s="649"/>
      <c r="F77" s="649"/>
      <c r="G77" s="834"/>
      <c r="H77" s="858" t="s">
        <v>747</v>
      </c>
      <c r="I77" s="647" t="s">
        <v>748</v>
      </c>
      <c r="J77" s="658" t="s">
        <v>749</v>
      </c>
      <c r="K77" s="858" t="s">
        <v>750</v>
      </c>
      <c r="L77" s="647" t="s">
        <v>751</v>
      </c>
      <c r="M77" s="688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.600000000000001" thickBot="1" x14ac:dyDescent="0.3">
      <c r="A78" s="577">
        <v>33</v>
      </c>
      <c r="B78" s="613" t="s">
        <v>752</v>
      </c>
      <c r="C78" s="645"/>
      <c r="D78" s="584" t="s">
        <v>467</v>
      </c>
      <c r="E78" s="581"/>
      <c r="F78" s="581"/>
      <c r="G78" s="892"/>
      <c r="H78" s="938">
        <v>1.7939814814814815E-2</v>
      </c>
      <c r="I78" s="689">
        <v>1.909722222222222E-2</v>
      </c>
      <c r="J78" s="658" t="s">
        <v>753</v>
      </c>
      <c r="K78" s="858" t="s">
        <v>754</v>
      </c>
      <c r="L78" s="690"/>
      <c r="M78" s="69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.600000000000001" thickBot="1" x14ac:dyDescent="0.3">
      <c r="A79" s="577">
        <v>34</v>
      </c>
      <c r="B79" s="613" t="s">
        <v>755</v>
      </c>
      <c r="C79" s="645"/>
      <c r="D79" s="584" t="s">
        <v>467</v>
      </c>
      <c r="E79" s="655"/>
      <c r="F79" s="649"/>
      <c r="G79" s="834"/>
      <c r="H79" s="858" t="s">
        <v>756</v>
      </c>
      <c r="I79" s="647" t="s">
        <v>757</v>
      </c>
      <c r="J79" s="658" t="s">
        <v>758</v>
      </c>
      <c r="K79" s="859"/>
      <c r="L79" s="649"/>
      <c r="M79" s="688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.600000000000001" thickBot="1" x14ac:dyDescent="0.3">
      <c r="A80" s="577">
        <v>35</v>
      </c>
      <c r="B80" s="613" t="s">
        <v>759</v>
      </c>
      <c r="C80" s="645"/>
      <c r="D80" s="584" t="s">
        <v>467</v>
      </c>
      <c r="E80" s="655"/>
      <c r="F80" s="649"/>
      <c r="G80" s="834"/>
      <c r="H80" s="939" t="s">
        <v>760</v>
      </c>
      <c r="I80" s="692" t="s">
        <v>761</v>
      </c>
      <c r="J80" s="940" t="s">
        <v>608</v>
      </c>
      <c r="K80" s="859"/>
      <c r="L80" s="649"/>
      <c r="M80" s="688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.600000000000001" thickBot="1" x14ac:dyDescent="0.3">
      <c r="A81" s="577">
        <v>36</v>
      </c>
      <c r="B81" s="693" t="s">
        <v>762</v>
      </c>
      <c r="C81" s="694"/>
      <c r="D81" s="584" t="s">
        <v>467</v>
      </c>
      <c r="E81" s="581"/>
      <c r="F81" s="649"/>
      <c r="G81" s="833" t="s">
        <v>763</v>
      </c>
      <c r="H81" s="858" t="s">
        <v>764</v>
      </c>
      <c r="I81" s="647" t="s">
        <v>765</v>
      </c>
      <c r="J81" s="658" t="s">
        <v>766</v>
      </c>
      <c r="K81" s="858" t="s">
        <v>767</v>
      </c>
      <c r="L81" s="647" t="s">
        <v>749</v>
      </c>
      <c r="M81" s="658" t="s">
        <v>598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.600000000000001" thickBot="1" x14ac:dyDescent="0.3">
      <c r="A82" s="577">
        <v>37</v>
      </c>
      <c r="B82" s="613" t="s">
        <v>768</v>
      </c>
      <c r="C82" s="645"/>
      <c r="D82" s="584" t="s">
        <v>467</v>
      </c>
      <c r="E82" s="581"/>
      <c r="F82" s="649"/>
      <c r="G82" s="838" t="s">
        <v>769</v>
      </c>
      <c r="H82" s="874" t="s">
        <v>770</v>
      </c>
      <c r="I82" s="651" t="s">
        <v>771</v>
      </c>
      <c r="J82" s="802" t="s">
        <v>772</v>
      </c>
      <c r="K82" s="874" t="s">
        <v>773</v>
      </c>
      <c r="L82" s="651" t="s">
        <v>774</v>
      </c>
      <c r="M82" s="658" t="s">
        <v>775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.600000000000001" thickBot="1" x14ac:dyDescent="0.3">
      <c r="A83" s="577">
        <v>38</v>
      </c>
      <c r="B83" s="693" t="s">
        <v>776</v>
      </c>
      <c r="C83" s="694"/>
      <c r="D83" s="580" t="s">
        <v>613</v>
      </c>
      <c r="E83" s="581"/>
      <c r="F83" s="651" t="s">
        <v>777</v>
      </c>
      <c r="G83" s="833" t="s">
        <v>778</v>
      </c>
      <c r="H83" s="858" t="s">
        <v>779</v>
      </c>
      <c r="I83" s="647" t="s">
        <v>780</v>
      </c>
      <c r="J83" s="658" t="s">
        <v>781</v>
      </c>
      <c r="K83" s="858" t="s">
        <v>782</v>
      </c>
      <c r="L83" s="649"/>
      <c r="M83" s="68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.600000000000001" thickBot="1" x14ac:dyDescent="0.3">
      <c r="A84" s="577">
        <v>39</v>
      </c>
      <c r="B84" s="693" t="s">
        <v>783</v>
      </c>
      <c r="C84" s="694"/>
      <c r="D84" s="580" t="s">
        <v>613</v>
      </c>
      <c r="E84" s="695" t="s">
        <v>784</v>
      </c>
      <c r="F84" s="651" t="s">
        <v>785</v>
      </c>
      <c r="G84" s="833" t="s">
        <v>786</v>
      </c>
      <c r="H84" s="858" t="s">
        <v>787</v>
      </c>
      <c r="I84" s="647" t="s">
        <v>788</v>
      </c>
      <c r="J84" s="658" t="s">
        <v>789</v>
      </c>
      <c r="K84" s="859"/>
      <c r="L84" s="649"/>
      <c r="M84" s="688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36.6" thickBot="1" x14ac:dyDescent="0.3">
      <c r="A85" s="577">
        <v>40</v>
      </c>
      <c r="B85" s="613" t="s">
        <v>790</v>
      </c>
      <c r="C85" s="645"/>
      <c r="D85" s="580" t="s">
        <v>613</v>
      </c>
      <c r="E85" s="695" t="s">
        <v>791</v>
      </c>
      <c r="F85" s="651" t="s">
        <v>792</v>
      </c>
      <c r="G85" s="838" t="s">
        <v>793</v>
      </c>
      <c r="H85" s="874" t="s">
        <v>794</v>
      </c>
      <c r="I85" s="696" t="s">
        <v>626</v>
      </c>
      <c r="J85" s="648"/>
      <c r="K85" s="861"/>
      <c r="L85" s="656"/>
      <c r="M85" s="648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36.6" thickBot="1" x14ac:dyDescent="0.3">
      <c r="A86" s="577">
        <v>41</v>
      </c>
      <c r="B86" s="693" t="s">
        <v>795</v>
      </c>
      <c r="C86" s="694"/>
      <c r="D86" s="580" t="s">
        <v>613</v>
      </c>
      <c r="E86" s="695" t="s">
        <v>796</v>
      </c>
      <c r="F86" s="651" t="s">
        <v>797</v>
      </c>
      <c r="G86" s="833" t="s">
        <v>798</v>
      </c>
      <c r="H86" s="858" t="s">
        <v>799</v>
      </c>
      <c r="I86" s="696" t="s">
        <v>626</v>
      </c>
      <c r="J86" s="648"/>
      <c r="K86" s="861"/>
      <c r="L86" s="656"/>
      <c r="M86" s="648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.600000000000001" thickBot="1" x14ac:dyDescent="0.3">
      <c r="A87" s="577">
        <v>42</v>
      </c>
      <c r="B87" s="613" t="s">
        <v>242</v>
      </c>
      <c r="C87" s="645"/>
      <c r="D87" s="580" t="s">
        <v>800</v>
      </c>
      <c r="E87" s="697" t="s">
        <v>801</v>
      </c>
      <c r="F87" s="697">
        <v>215</v>
      </c>
      <c r="G87" s="909">
        <v>202</v>
      </c>
      <c r="H87" s="941">
        <v>190</v>
      </c>
      <c r="I87" s="697">
        <v>175</v>
      </c>
      <c r="J87" s="698">
        <v>160</v>
      </c>
      <c r="K87" s="875">
        <v>150</v>
      </c>
      <c r="L87" s="696">
        <v>140</v>
      </c>
      <c r="M87" s="698">
        <v>130</v>
      </c>
      <c r="N87" t="s">
        <v>1219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.600000000000001" thickBot="1" x14ac:dyDescent="0.3">
      <c r="A88" s="577">
        <v>43</v>
      </c>
      <c r="B88" s="613" t="s">
        <v>802</v>
      </c>
      <c r="C88" s="645"/>
      <c r="D88" s="580" t="s">
        <v>800</v>
      </c>
      <c r="E88" s="697">
        <v>570</v>
      </c>
      <c r="F88" s="697">
        <v>530</v>
      </c>
      <c r="G88" s="909">
        <v>480</v>
      </c>
      <c r="H88" s="875">
        <v>420</v>
      </c>
      <c r="I88" s="696">
        <v>370</v>
      </c>
      <c r="J88" s="698">
        <v>320</v>
      </c>
      <c r="K88" s="875">
        <v>280</v>
      </c>
      <c r="L88" s="696">
        <v>240</v>
      </c>
      <c r="M88" s="698">
        <v>210</v>
      </c>
      <c r="N88" t="s">
        <v>1219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.600000000000001" thickBot="1" x14ac:dyDescent="0.3">
      <c r="A89" s="577">
        <v>44</v>
      </c>
      <c r="B89" s="613" t="s">
        <v>803</v>
      </c>
      <c r="C89" s="645"/>
      <c r="D89" s="580" t="s">
        <v>800</v>
      </c>
      <c r="E89" s="697">
        <v>800</v>
      </c>
      <c r="F89" s="697">
        <v>760</v>
      </c>
      <c r="G89" s="839">
        <v>710</v>
      </c>
      <c r="H89" s="875">
        <v>675</v>
      </c>
      <c r="I89" s="696">
        <v>625</v>
      </c>
      <c r="J89" s="698">
        <v>560</v>
      </c>
      <c r="K89" s="875">
        <v>500</v>
      </c>
      <c r="L89" s="696">
        <v>450</v>
      </c>
      <c r="M89" s="698">
        <v>400</v>
      </c>
      <c r="N89" t="s">
        <v>1219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.600000000000001" thickBot="1" x14ac:dyDescent="0.3">
      <c r="A90" s="577">
        <v>45</v>
      </c>
      <c r="B90" s="613" t="s">
        <v>804</v>
      </c>
      <c r="C90" s="645"/>
      <c r="D90" s="580" t="s">
        <v>800</v>
      </c>
      <c r="E90" s="696">
        <v>16.899999999999999</v>
      </c>
      <c r="F90" s="696">
        <v>16</v>
      </c>
      <c r="G90" s="839">
        <v>15.1</v>
      </c>
      <c r="H90" s="875">
        <v>14.2</v>
      </c>
      <c r="I90" s="696">
        <v>13.2</v>
      </c>
      <c r="J90" s="698">
        <v>12.2</v>
      </c>
      <c r="K90" s="875">
        <v>11.4</v>
      </c>
      <c r="L90" s="696">
        <v>10.7</v>
      </c>
      <c r="M90" s="698">
        <v>10</v>
      </c>
      <c r="N90" t="s">
        <v>800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36" x14ac:dyDescent="0.25">
      <c r="A91" s="1018">
        <v>46</v>
      </c>
      <c r="B91" s="1020" t="s">
        <v>805</v>
      </c>
      <c r="C91" s="699" t="s">
        <v>806</v>
      </c>
      <c r="D91" s="584" t="s">
        <v>800</v>
      </c>
      <c r="E91" s="700">
        <v>63</v>
      </c>
      <c r="F91" s="700">
        <v>54.5</v>
      </c>
      <c r="G91" s="910">
        <v>49</v>
      </c>
      <c r="H91" s="879">
        <v>43</v>
      </c>
      <c r="I91" s="702">
        <v>37</v>
      </c>
      <c r="J91" s="942">
        <v>30</v>
      </c>
      <c r="K91" s="854"/>
      <c r="L91" s="615"/>
      <c r="M91" s="63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36" x14ac:dyDescent="0.25">
      <c r="A92" s="1056"/>
      <c r="B92" s="1054"/>
      <c r="C92" s="703" t="s">
        <v>807</v>
      </c>
      <c r="D92" s="596" t="s">
        <v>800</v>
      </c>
      <c r="E92" s="663"/>
      <c r="F92" s="663"/>
      <c r="G92" s="836">
        <v>50</v>
      </c>
      <c r="H92" s="847">
        <v>44</v>
      </c>
      <c r="I92" s="598">
        <v>38</v>
      </c>
      <c r="J92" s="599">
        <v>32</v>
      </c>
      <c r="K92" s="876">
        <v>27</v>
      </c>
      <c r="L92" s="663"/>
      <c r="M92" s="664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36" x14ac:dyDescent="0.25">
      <c r="A93" s="1056"/>
      <c r="B93" s="1054"/>
      <c r="C93" s="703" t="s">
        <v>808</v>
      </c>
      <c r="D93" s="596" t="s">
        <v>800</v>
      </c>
      <c r="E93" s="663"/>
      <c r="F93" s="663"/>
      <c r="G93" s="911">
        <v>51</v>
      </c>
      <c r="H93" s="943">
        <v>45</v>
      </c>
      <c r="I93" s="706">
        <v>39</v>
      </c>
      <c r="J93" s="944">
        <v>33</v>
      </c>
      <c r="K93" s="876">
        <v>28</v>
      </c>
      <c r="L93" s="704">
        <v>23</v>
      </c>
      <c r="M93" s="664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36.6" thickBot="1" x14ac:dyDescent="0.3">
      <c r="A94" s="1022"/>
      <c r="B94" s="1021"/>
      <c r="C94" s="707" t="s">
        <v>809</v>
      </c>
      <c r="D94" s="588" t="s">
        <v>800</v>
      </c>
      <c r="E94" s="708"/>
      <c r="F94" s="708"/>
      <c r="G94" s="912"/>
      <c r="H94" s="862">
        <v>47</v>
      </c>
      <c r="I94" s="589">
        <v>41</v>
      </c>
      <c r="J94" s="657">
        <v>37</v>
      </c>
      <c r="K94" s="877">
        <v>33</v>
      </c>
      <c r="L94" s="709">
        <v>29</v>
      </c>
      <c r="M94" s="710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36" x14ac:dyDescent="0.25">
      <c r="A95" s="1018">
        <v>47</v>
      </c>
      <c r="B95" s="1020" t="s">
        <v>810</v>
      </c>
      <c r="C95" s="711" t="s">
        <v>811</v>
      </c>
      <c r="D95" s="584" t="s">
        <v>800</v>
      </c>
      <c r="E95" s="700">
        <v>77</v>
      </c>
      <c r="F95" s="700">
        <v>67</v>
      </c>
      <c r="G95" s="910">
        <v>60</v>
      </c>
      <c r="H95" s="945">
        <v>54</v>
      </c>
      <c r="I95" s="701">
        <v>48</v>
      </c>
      <c r="J95" s="942">
        <v>42</v>
      </c>
      <c r="K95" s="878"/>
      <c r="L95" s="615"/>
      <c r="M95" s="63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36" x14ac:dyDescent="0.25">
      <c r="A96" s="1056"/>
      <c r="B96" s="1054"/>
      <c r="C96" s="703" t="s">
        <v>812</v>
      </c>
      <c r="D96" s="596" t="s">
        <v>800</v>
      </c>
      <c r="E96" s="663"/>
      <c r="F96" s="663"/>
      <c r="G96" s="913">
        <v>62</v>
      </c>
      <c r="H96" s="946">
        <v>55</v>
      </c>
      <c r="I96" s="712">
        <v>49</v>
      </c>
      <c r="J96" s="947">
        <v>43</v>
      </c>
      <c r="K96" s="876">
        <v>39</v>
      </c>
      <c r="L96" s="663"/>
      <c r="M96" s="664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36" x14ac:dyDescent="0.25">
      <c r="A97" s="1056"/>
      <c r="B97" s="1054"/>
      <c r="C97" s="703" t="s">
        <v>813</v>
      </c>
      <c r="D97" s="596" t="s">
        <v>800</v>
      </c>
      <c r="E97" s="663"/>
      <c r="F97" s="663"/>
      <c r="G97" s="836">
        <v>63</v>
      </c>
      <c r="H97" s="867">
        <v>56</v>
      </c>
      <c r="I97" s="670">
        <v>50</v>
      </c>
      <c r="J97" s="599">
        <v>44</v>
      </c>
      <c r="K97" s="876">
        <v>40</v>
      </c>
      <c r="L97" s="704">
        <v>35</v>
      </c>
      <c r="M97" s="664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36.6" thickBot="1" x14ac:dyDescent="0.3">
      <c r="A98" s="1022"/>
      <c r="B98" s="1021"/>
      <c r="C98" s="707" t="s">
        <v>814</v>
      </c>
      <c r="D98" s="588" t="s">
        <v>800</v>
      </c>
      <c r="E98" s="708"/>
      <c r="F98" s="708"/>
      <c r="G98" s="912"/>
      <c r="H98" s="862">
        <v>60</v>
      </c>
      <c r="I98" s="589">
        <v>54</v>
      </c>
      <c r="J98" s="657">
        <v>46</v>
      </c>
      <c r="K98" s="876">
        <v>41</v>
      </c>
      <c r="L98" s="704">
        <v>36</v>
      </c>
      <c r="M98" s="710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72" x14ac:dyDescent="0.25">
      <c r="A99" s="1018">
        <v>48</v>
      </c>
      <c r="B99" s="1020" t="s">
        <v>815</v>
      </c>
      <c r="C99" s="711" t="s">
        <v>816</v>
      </c>
      <c r="D99" s="584" t="s">
        <v>800</v>
      </c>
      <c r="E99" s="700">
        <v>80</v>
      </c>
      <c r="F99" s="700">
        <v>71</v>
      </c>
      <c r="G99" s="910">
        <v>64</v>
      </c>
      <c r="H99" s="879">
        <v>58</v>
      </c>
      <c r="I99" s="702">
        <v>52</v>
      </c>
      <c r="J99" s="942">
        <v>43</v>
      </c>
      <c r="K99" s="879">
        <v>40</v>
      </c>
      <c r="L99" s="615"/>
      <c r="M99" s="632"/>
    </row>
    <row r="100" spans="1:32" ht="36" x14ac:dyDescent="0.25">
      <c r="A100" s="1056"/>
      <c r="B100" s="1054"/>
      <c r="C100" s="703" t="s">
        <v>817</v>
      </c>
      <c r="D100" s="596" t="s">
        <v>800</v>
      </c>
      <c r="E100" s="663"/>
      <c r="F100" s="663"/>
      <c r="G100" s="836">
        <v>66</v>
      </c>
      <c r="H100" s="880">
        <v>59</v>
      </c>
      <c r="I100" s="713">
        <v>53</v>
      </c>
      <c r="J100" s="947">
        <v>44</v>
      </c>
      <c r="K100" s="880">
        <v>41</v>
      </c>
      <c r="L100" s="704">
        <v>37</v>
      </c>
      <c r="M100" s="66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36.6" thickBot="1" x14ac:dyDescent="0.3">
      <c r="A101" s="1056"/>
      <c r="B101" s="1054"/>
      <c r="C101" s="714" t="s">
        <v>818</v>
      </c>
      <c r="D101" s="715" t="s">
        <v>800</v>
      </c>
      <c r="E101" s="716"/>
      <c r="F101" s="716"/>
      <c r="G101" s="912"/>
      <c r="H101" s="862">
        <v>60</v>
      </c>
      <c r="I101" s="589">
        <v>54</v>
      </c>
      <c r="J101" s="657">
        <v>45</v>
      </c>
      <c r="K101" s="862">
        <v>42</v>
      </c>
      <c r="L101" s="717">
        <v>38</v>
      </c>
      <c r="M101" s="718">
        <v>33</v>
      </c>
    </row>
    <row r="102" spans="1:32" ht="108.6" thickBot="1" x14ac:dyDescent="0.3">
      <c r="A102" s="577">
        <v>49</v>
      </c>
      <c r="B102" s="613" t="s">
        <v>819</v>
      </c>
      <c r="C102" s="719" t="s">
        <v>820</v>
      </c>
      <c r="D102" s="580" t="s">
        <v>800</v>
      </c>
      <c r="E102" s="655"/>
      <c r="F102" s="655"/>
      <c r="G102" s="914"/>
      <c r="H102" s="948"/>
      <c r="I102" s="697">
        <v>54</v>
      </c>
      <c r="J102" s="698">
        <v>45</v>
      </c>
      <c r="K102" s="875">
        <v>40</v>
      </c>
      <c r="L102" s="696">
        <v>35</v>
      </c>
      <c r="M102" s="698">
        <v>30</v>
      </c>
    </row>
    <row r="103" spans="1:32" ht="18.600000000000001" thickBot="1" x14ac:dyDescent="0.3">
      <c r="A103" s="577">
        <v>50</v>
      </c>
      <c r="B103" s="613" t="s">
        <v>821</v>
      </c>
      <c r="C103" s="720" t="s">
        <v>822</v>
      </c>
      <c r="D103" s="580" t="s">
        <v>800</v>
      </c>
      <c r="E103" s="655"/>
      <c r="F103" s="655"/>
      <c r="G103" s="914"/>
      <c r="H103" s="948"/>
      <c r="I103" s="696">
        <v>70</v>
      </c>
      <c r="J103" s="698">
        <v>60</v>
      </c>
      <c r="K103" s="875">
        <v>50</v>
      </c>
      <c r="L103" s="696">
        <v>45</v>
      </c>
      <c r="M103" s="698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8" x14ac:dyDescent="0.25">
      <c r="A104" s="1018">
        <v>51</v>
      </c>
      <c r="B104" s="1020" t="s">
        <v>823</v>
      </c>
      <c r="C104" s="721" t="s">
        <v>824</v>
      </c>
      <c r="D104" s="584" t="s">
        <v>800</v>
      </c>
      <c r="E104" s="700">
        <v>20</v>
      </c>
      <c r="F104" s="700">
        <v>17.2</v>
      </c>
      <c r="G104" s="915">
        <v>15.6</v>
      </c>
      <c r="H104" s="949">
        <v>14</v>
      </c>
      <c r="I104" s="700">
        <v>12</v>
      </c>
      <c r="J104" s="950">
        <v>10</v>
      </c>
      <c r="K104" s="854"/>
      <c r="L104" s="615"/>
      <c r="M104" s="63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36" x14ac:dyDescent="0.25">
      <c r="A105" s="1056"/>
      <c r="B105" s="1054"/>
      <c r="C105" s="723" t="s">
        <v>812</v>
      </c>
      <c r="D105" s="596" t="s">
        <v>800</v>
      </c>
      <c r="E105" s="663"/>
      <c r="F105" s="663"/>
      <c r="G105" s="836">
        <v>15.9</v>
      </c>
      <c r="H105" s="867">
        <v>14.5</v>
      </c>
      <c r="I105" s="670">
        <v>12.5</v>
      </c>
      <c r="J105" s="599">
        <v>10.5</v>
      </c>
      <c r="K105" s="876">
        <v>9</v>
      </c>
      <c r="L105" s="663"/>
      <c r="M105" s="664"/>
    </row>
    <row r="106" spans="1:32" ht="36" x14ac:dyDescent="0.25">
      <c r="A106" s="1056"/>
      <c r="B106" s="1054"/>
      <c r="C106" s="723" t="s">
        <v>813</v>
      </c>
      <c r="D106" s="596" t="s">
        <v>800</v>
      </c>
      <c r="E106" s="663"/>
      <c r="F106" s="663"/>
      <c r="G106" s="911">
        <v>16</v>
      </c>
      <c r="H106" s="951">
        <v>14.7</v>
      </c>
      <c r="I106" s="705">
        <v>12.7</v>
      </c>
      <c r="J106" s="944">
        <v>10.7</v>
      </c>
      <c r="K106" s="876">
        <v>9.6999999999999993</v>
      </c>
      <c r="L106" s="704">
        <v>8</v>
      </c>
      <c r="M106" s="664"/>
    </row>
    <row r="107" spans="1:32" ht="36.6" thickBot="1" x14ac:dyDescent="0.3">
      <c r="A107" s="1022"/>
      <c r="B107" s="1021"/>
      <c r="C107" s="724" t="s">
        <v>814</v>
      </c>
      <c r="D107" s="588" t="s">
        <v>800</v>
      </c>
      <c r="E107" s="708"/>
      <c r="F107" s="708"/>
      <c r="G107" s="912"/>
      <c r="H107" s="862">
        <v>15</v>
      </c>
      <c r="I107" s="589">
        <v>13</v>
      </c>
      <c r="J107" s="657">
        <v>11</v>
      </c>
      <c r="K107" s="877">
        <v>10</v>
      </c>
      <c r="L107" s="709">
        <v>9</v>
      </c>
      <c r="M107" s="710">
        <v>8</v>
      </c>
    </row>
    <row r="108" spans="1:32" ht="36" x14ac:dyDescent="0.25">
      <c r="A108" s="1018">
        <v>52</v>
      </c>
      <c r="B108" s="1020" t="s">
        <v>825</v>
      </c>
      <c r="C108" s="721" t="s">
        <v>826</v>
      </c>
      <c r="D108" s="584" t="s">
        <v>13</v>
      </c>
      <c r="E108" s="725">
        <v>8100</v>
      </c>
      <c r="F108" s="725">
        <v>7000</v>
      </c>
      <c r="G108" s="916">
        <v>6200</v>
      </c>
      <c r="H108" s="952">
        <v>5500</v>
      </c>
      <c r="I108" s="725">
        <v>4600</v>
      </c>
      <c r="J108" s="739">
        <v>3800</v>
      </c>
      <c r="K108" s="881"/>
      <c r="L108" s="727"/>
      <c r="M108" s="72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x14ac:dyDescent="0.25">
      <c r="A109" s="1055"/>
      <c r="B109" s="1053"/>
      <c r="C109" s="723" t="s">
        <v>827</v>
      </c>
      <c r="D109" s="596" t="s">
        <v>13</v>
      </c>
      <c r="E109" s="729"/>
      <c r="F109" s="729"/>
      <c r="G109" s="917">
        <v>6350</v>
      </c>
      <c r="H109" s="882">
        <v>5630</v>
      </c>
      <c r="I109" s="730">
        <v>4750</v>
      </c>
      <c r="J109" s="953">
        <v>3900</v>
      </c>
      <c r="K109" s="882">
        <v>3100</v>
      </c>
      <c r="L109" s="730">
        <v>2600</v>
      </c>
      <c r="M109" s="73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8.600000000000001" thickBot="1" x14ac:dyDescent="0.3">
      <c r="A110" s="1022"/>
      <c r="B110" s="1021"/>
      <c r="C110" s="732" t="s">
        <v>828</v>
      </c>
      <c r="D110" s="643" t="s">
        <v>13</v>
      </c>
      <c r="E110" s="733"/>
      <c r="F110" s="733"/>
      <c r="G110" s="840">
        <v>6400</v>
      </c>
      <c r="H110" s="883">
        <v>5700</v>
      </c>
      <c r="I110" s="734">
        <v>4700</v>
      </c>
      <c r="J110" s="954">
        <v>3700</v>
      </c>
      <c r="K110" s="883">
        <v>3100</v>
      </c>
      <c r="L110" s="884">
        <v>2600</v>
      </c>
      <c r="M110" s="735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.600000000000001" thickBot="1" x14ac:dyDescent="0.3">
      <c r="A111" s="577">
        <v>53</v>
      </c>
      <c r="B111" s="613" t="s">
        <v>829</v>
      </c>
      <c r="C111" s="645"/>
      <c r="D111" s="580" t="s">
        <v>13</v>
      </c>
      <c r="E111" s="655"/>
      <c r="F111" s="655"/>
      <c r="G111" s="842">
        <v>5200</v>
      </c>
      <c r="H111" s="885">
        <v>4500</v>
      </c>
      <c r="I111" s="737">
        <v>3800</v>
      </c>
      <c r="J111" s="738">
        <v>3100</v>
      </c>
      <c r="K111" s="885">
        <v>2600</v>
      </c>
      <c r="L111" s="737">
        <v>2100</v>
      </c>
      <c r="M111" s="738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54" x14ac:dyDescent="0.25">
      <c r="A112" s="1018">
        <v>54</v>
      </c>
      <c r="B112" s="1020" t="s">
        <v>830</v>
      </c>
      <c r="C112" s="636" t="s">
        <v>831</v>
      </c>
      <c r="D112" s="584" t="s">
        <v>13</v>
      </c>
      <c r="E112" s="725">
        <v>5900</v>
      </c>
      <c r="F112" s="725">
        <v>5200</v>
      </c>
      <c r="G112" s="916">
        <v>4500</v>
      </c>
      <c r="H112" s="952">
        <v>4000</v>
      </c>
      <c r="I112" s="725">
        <v>3400</v>
      </c>
      <c r="J112" s="739">
        <v>2800</v>
      </c>
      <c r="K112" s="886">
        <v>2400</v>
      </c>
      <c r="L112" s="726">
        <v>1900</v>
      </c>
      <c r="M112" s="739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36" x14ac:dyDescent="0.25">
      <c r="A113" s="1055"/>
      <c r="B113" s="1053"/>
      <c r="C113" s="740" t="s">
        <v>832</v>
      </c>
      <c r="D113" s="608" t="s">
        <v>13</v>
      </c>
      <c r="E113" s="741"/>
      <c r="F113" s="741"/>
      <c r="G113" s="918">
        <v>4600</v>
      </c>
      <c r="H113" s="955">
        <v>4100</v>
      </c>
      <c r="I113" s="742">
        <v>3500</v>
      </c>
      <c r="J113" s="744">
        <v>2900</v>
      </c>
      <c r="K113" s="887">
        <v>2500</v>
      </c>
      <c r="L113" s="743">
        <v>2000</v>
      </c>
      <c r="M113" s="744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36.6" thickBot="1" x14ac:dyDescent="0.3">
      <c r="A114" s="1058"/>
      <c r="B114" s="1044"/>
      <c r="C114" s="745" t="s">
        <v>833</v>
      </c>
      <c r="D114" s="643" t="s">
        <v>13</v>
      </c>
      <c r="E114" s="746"/>
      <c r="F114" s="746"/>
      <c r="G114" s="841">
        <v>4600</v>
      </c>
      <c r="H114" s="888">
        <v>4100</v>
      </c>
      <c r="I114" s="747">
        <v>3500</v>
      </c>
      <c r="J114" s="735">
        <v>2900</v>
      </c>
      <c r="K114" s="888">
        <v>2500</v>
      </c>
      <c r="L114" s="747">
        <v>2000</v>
      </c>
      <c r="M114" s="735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54" x14ac:dyDescent="0.25">
      <c r="A115" s="1018">
        <v>55</v>
      </c>
      <c r="B115" s="1020" t="s">
        <v>834</v>
      </c>
      <c r="C115" s="583" t="s">
        <v>835</v>
      </c>
      <c r="D115" s="584" t="s">
        <v>13</v>
      </c>
      <c r="E115" s="727"/>
      <c r="F115" s="727"/>
      <c r="G115" s="919"/>
      <c r="H115" s="952">
        <v>3600</v>
      </c>
      <c r="I115" s="725">
        <v>3000</v>
      </c>
      <c r="J115" s="739">
        <v>2400</v>
      </c>
      <c r="K115" s="886">
        <v>2000</v>
      </c>
      <c r="L115" s="726">
        <v>1600</v>
      </c>
      <c r="M115" s="748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.600000000000001" thickBot="1" x14ac:dyDescent="0.3">
      <c r="A116" s="1022"/>
      <c r="B116" s="1021"/>
      <c r="C116" s="749" t="s">
        <v>836</v>
      </c>
      <c r="D116" s="643" t="s">
        <v>13</v>
      </c>
      <c r="E116" s="733"/>
      <c r="F116" s="733"/>
      <c r="G116" s="843">
        <v>3900</v>
      </c>
      <c r="H116" s="889">
        <v>3400</v>
      </c>
      <c r="I116" s="751">
        <v>3000</v>
      </c>
      <c r="J116" s="752">
        <v>2500</v>
      </c>
      <c r="K116" s="889">
        <v>2100</v>
      </c>
      <c r="L116" s="751">
        <v>1800</v>
      </c>
      <c r="M116" s="752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.600000000000001" thickBot="1" x14ac:dyDescent="0.3">
      <c r="A117" s="577">
        <v>56</v>
      </c>
      <c r="B117" s="578" t="s">
        <v>837</v>
      </c>
      <c r="C117" s="753" t="s">
        <v>838</v>
      </c>
      <c r="D117" s="580" t="s">
        <v>13</v>
      </c>
      <c r="E117" s="655"/>
      <c r="F117" s="754"/>
      <c r="G117" s="842">
        <v>3700</v>
      </c>
      <c r="H117" s="890">
        <v>3300</v>
      </c>
      <c r="I117" s="736">
        <v>2800</v>
      </c>
      <c r="J117" s="755">
        <v>2300</v>
      </c>
      <c r="K117" s="890">
        <v>2000</v>
      </c>
      <c r="L117" s="736">
        <v>1700</v>
      </c>
      <c r="M117" s="755">
        <v>1300</v>
      </c>
    </row>
    <row r="118" spans="1:33" ht="18.600000000000001" thickBot="1" x14ac:dyDescent="0.3">
      <c r="A118" s="577">
        <v>57</v>
      </c>
      <c r="B118" s="613" t="s">
        <v>839</v>
      </c>
      <c r="C118" s="650"/>
      <c r="D118" s="580" t="s">
        <v>13</v>
      </c>
      <c r="E118" s="655"/>
      <c r="F118" s="655"/>
      <c r="G118" s="842">
        <v>390</v>
      </c>
      <c r="H118" s="885">
        <v>380</v>
      </c>
      <c r="I118" s="737">
        <v>370</v>
      </c>
      <c r="J118" s="738">
        <v>360</v>
      </c>
      <c r="K118" s="885">
        <v>350</v>
      </c>
      <c r="L118" s="737">
        <v>340</v>
      </c>
      <c r="M118" s="738">
        <v>330</v>
      </c>
    </row>
    <row r="119" spans="1:33" ht="18" customHeight="1" x14ac:dyDescent="0.25">
      <c r="A119" s="1018">
        <v>58</v>
      </c>
      <c r="B119" s="1020" t="s">
        <v>840</v>
      </c>
      <c r="C119" s="756" t="s">
        <v>841</v>
      </c>
      <c r="D119" s="584" t="s">
        <v>13</v>
      </c>
      <c r="E119" s="727"/>
      <c r="F119" s="727"/>
      <c r="G119" s="920"/>
      <c r="H119" s="956">
        <v>1800</v>
      </c>
      <c r="I119" s="757">
        <v>1500</v>
      </c>
      <c r="J119" s="739">
        <v>1200</v>
      </c>
      <c r="K119" s="886">
        <v>1000</v>
      </c>
      <c r="L119" s="726">
        <v>800</v>
      </c>
      <c r="M119" s="739">
        <v>600</v>
      </c>
    </row>
    <row r="120" spans="1:33" ht="18" customHeight="1" thickBot="1" x14ac:dyDescent="0.3">
      <c r="A120" s="1022"/>
      <c r="B120" s="1021"/>
      <c r="C120" s="758" t="s">
        <v>842</v>
      </c>
      <c r="D120" s="643" t="s">
        <v>13</v>
      </c>
      <c r="E120" s="733"/>
      <c r="F120" s="746"/>
      <c r="G120" s="921"/>
      <c r="H120" s="891">
        <v>270</v>
      </c>
      <c r="I120" s="750">
        <v>260</v>
      </c>
      <c r="J120" s="957">
        <v>250</v>
      </c>
      <c r="K120" s="891">
        <v>240</v>
      </c>
      <c r="L120" s="750">
        <v>230</v>
      </c>
      <c r="M120" s="735">
        <v>220</v>
      </c>
    </row>
    <row r="121" spans="1:33" ht="24" customHeight="1" thickBot="1" x14ac:dyDescent="0.3">
      <c r="A121" s="1057" t="s">
        <v>125</v>
      </c>
      <c r="B121" s="1057"/>
      <c r="C121" s="1057"/>
      <c r="D121" s="1057"/>
      <c r="E121" s="1057"/>
      <c r="F121" s="1057"/>
      <c r="G121" s="1057"/>
      <c r="H121" s="1057"/>
      <c r="I121" s="1057"/>
      <c r="J121" s="1057"/>
      <c r="K121" s="1057"/>
      <c r="L121" s="1057"/>
      <c r="M121" s="1057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3">
      <c r="A122" s="577">
        <v>59</v>
      </c>
      <c r="B122" s="613" t="s">
        <v>457</v>
      </c>
      <c r="C122" s="645"/>
      <c r="D122" s="584" t="s">
        <v>458</v>
      </c>
      <c r="E122" s="581"/>
      <c r="F122" s="581"/>
      <c r="G122" s="581"/>
      <c r="H122" s="580">
        <v>6.9</v>
      </c>
      <c r="I122" s="580">
        <v>7.3</v>
      </c>
      <c r="J122" s="580">
        <v>7.7</v>
      </c>
      <c r="K122" s="580">
        <v>8.1999999999999993</v>
      </c>
      <c r="L122" s="580">
        <v>8.6</v>
      </c>
      <c r="M122" s="759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5">
      <c r="A123" s="1037">
        <v>60</v>
      </c>
      <c r="B123" s="1049" t="s">
        <v>459</v>
      </c>
      <c r="C123" s="583" t="s">
        <v>460</v>
      </c>
      <c r="D123" s="584" t="s">
        <v>458</v>
      </c>
      <c r="E123" s="585"/>
      <c r="F123" s="585"/>
      <c r="G123" s="584">
        <v>7.6</v>
      </c>
      <c r="H123" s="593">
        <v>8</v>
      </c>
      <c r="I123" s="584">
        <v>8.4</v>
      </c>
      <c r="J123" s="584">
        <v>8.9</v>
      </c>
      <c r="K123" s="584">
        <v>9.4</v>
      </c>
      <c r="L123" s="584">
        <v>9.9</v>
      </c>
      <c r="M123" s="586">
        <v>10.5</v>
      </c>
    </row>
    <row r="124" spans="1:33" ht="18" customHeight="1" thickBot="1" x14ac:dyDescent="0.3">
      <c r="A124" s="1039"/>
      <c r="B124" s="1051"/>
      <c r="C124" s="587" t="s">
        <v>461</v>
      </c>
      <c r="D124" s="608" t="s">
        <v>458</v>
      </c>
      <c r="E124" s="610" t="s">
        <v>843</v>
      </c>
      <c r="F124" s="589">
        <v>7.5</v>
      </c>
      <c r="G124" s="588">
        <v>7.84</v>
      </c>
      <c r="H124" s="588">
        <v>8.24</v>
      </c>
      <c r="I124" s="588">
        <v>8.64</v>
      </c>
      <c r="J124" s="588">
        <v>9.14</v>
      </c>
      <c r="K124" s="588">
        <v>9.64</v>
      </c>
      <c r="L124" s="588">
        <v>10.14</v>
      </c>
      <c r="M124" s="590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5">
      <c r="A125" s="1037">
        <v>61</v>
      </c>
      <c r="B125" s="1049" t="s">
        <v>462</v>
      </c>
      <c r="C125" s="583" t="s">
        <v>460</v>
      </c>
      <c r="D125" s="584" t="s">
        <v>458</v>
      </c>
      <c r="E125" s="585"/>
      <c r="F125" s="585"/>
      <c r="G125" s="584">
        <v>12.3</v>
      </c>
      <c r="H125" s="593">
        <v>13</v>
      </c>
      <c r="I125" s="584">
        <v>13.8</v>
      </c>
      <c r="J125" s="584">
        <v>14.8</v>
      </c>
      <c r="K125" s="584">
        <v>15.8</v>
      </c>
      <c r="L125" s="593">
        <v>17</v>
      </c>
      <c r="M125" s="594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3">
      <c r="A126" s="1039"/>
      <c r="B126" s="1051"/>
      <c r="C126" s="587" t="s">
        <v>461</v>
      </c>
      <c r="D126" s="608" t="s">
        <v>458</v>
      </c>
      <c r="E126" s="589">
        <v>11.34</v>
      </c>
      <c r="F126" s="588">
        <v>11.84</v>
      </c>
      <c r="G126" s="588">
        <v>12.54</v>
      </c>
      <c r="H126" s="588">
        <v>13.24</v>
      </c>
      <c r="I126" s="588">
        <v>14.04</v>
      </c>
      <c r="J126" s="588">
        <v>15.04</v>
      </c>
      <c r="K126" s="588">
        <v>16.04</v>
      </c>
      <c r="L126" s="588">
        <v>17.239999999999998</v>
      </c>
      <c r="M126" s="590">
        <v>18.239999999999998</v>
      </c>
    </row>
    <row r="127" spans="1:33" ht="18" customHeight="1" x14ac:dyDescent="0.25">
      <c r="A127" s="1037">
        <v>62</v>
      </c>
      <c r="B127" s="1049" t="s">
        <v>463</v>
      </c>
      <c r="C127" s="583" t="s">
        <v>460</v>
      </c>
      <c r="D127" s="584" t="s">
        <v>458</v>
      </c>
      <c r="E127" s="585"/>
      <c r="F127" s="591"/>
      <c r="G127" s="592">
        <v>25.3</v>
      </c>
      <c r="H127" s="592">
        <v>26.8</v>
      </c>
      <c r="I127" s="592">
        <v>28.5</v>
      </c>
      <c r="J127" s="593">
        <v>31</v>
      </c>
      <c r="K127" s="593">
        <v>33</v>
      </c>
      <c r="L127" s="593">
        <v>35</v>
      </c>
      <c r="M127" s="594">
        <v>37</v>
      </c>
    </row>
    <row r="128" spans="1:33" ht="18.600000000000001" customHeight="1" thickBot="1" x14ac:dyDescent="0.3">
      <c r="A128" s="1039"/>
      <c r="B128" s="1051"/>
      <c r="C128" s="587" t="s">
        <v>461</v>
      </c>
      <c r="D128" s="608" t="s">
        <v>458</v>
      </c>
      <c r="E128" s="609">
        <v>22.94</v>
      </c>
      <c r="F128" s="609">
        <v>24.14</v>
      </c>
      <c r="G128" s="609">
        <v>25.54</v>
      </c>
      <c r="H128" s="589">
        <v>27.04</v>
      </c>
      <c r="I128" s="589">
        <v>28.74</v>
      </c>
      <c r="J128" s="589">
        <v>31.24</v>
      </c>
      <c r="K128" s="589">
        <v>33.24</v>
      </c>
      <c r="L128" s="589">
        <v>35.24</v>
      </c>
      <c r="M128" s="657">
        <v>37.24</v>
      </c>
    </row>
    <row r="129" spans="1:13" ht="18" customHeight="1" x14ac:dyDescent="0.25">
      <c r="A129" s="1037">
        <v>63</v>
      </c>
      <c r="B129" s="1049" t="s">
        <v>464</v>
      </c>
      <c r="C129" s="583" t="s">
        <v>460</v>
      </c>
      <c r="D129" s="584" t="s">
        <v>467</v>
      </c>
      <c r="E129" s="585"/>
      <c r="F129" s="585"/>
      <c r="G129" s="593">
        <v>40</v>
      </c>
      <c r="H129" s="593">
        <v>42</v>
      </c>
      <c r="I129" s="593">
        <v>45</v>
      </c>
      <c r="J129" s="593">
        <v>49</v>
      </c>
      <c r="K129" s="593">
        <v>53</v>
      </c>
      <c r="L129" s="593">
        <v>57</v>
      </c>
      <c r="M129" s="760"/>
    </row>
    <row r="130" spans="1:13" ht="18" customHeight="1" thickBot="1" x14ac:dyDescent="0.3">
      <c r="A130" s="1039"/>
      <c r="B130" s="1051"/>
      <c r="C130" s="587" t="s">
        <v>461</v>
      </c>
      <c r="D130" s="588" t="s">
        <v>467</v>
      </c>
      <c r="E130" s="673"/>
      <c r="F130" s="673"/>
      <c r="G130" s="609">
        <v>40.24</v>
      </c>
      <c r="H130" s="609">
        <v>42.24</v>
      </c>
      <c r="I130" s="609">
        <v>45.24</v>
      </c>
      <c r="J130" s="589">
        <v>49.24</v>
      </c>
      <c r="K130" s="589">
        <v>53.24</v>
      </c>
      <c r="L130" s="589">
        <v>57.24</v>
      </c>
      <c r="M130" s="761"/>
    </row>
    <row r="131" spans="1:13" ht="18" customHeight="1" x14ac:dyDescent="0.35">
      <c r="A131" s="1037">
        <v>64</v>
      </c>
      <c r="B131" s="1049" t="s">
        <v>466</v>
      </c>
      <c r="C131" s="583" t="s">
        <v>460</v>
      </c>
      <c r="D131" s="584" t="s">
        <v>467</v>
      </c>
      <c r="E131" s="601"/>
      <c r="F131" s="591"/>
      <c r="G131" s="593">
        <v>57</v>
      </c>
      <c r="H131" s="602" t="s">
        <v>1202</v>
      </c>
      <c r="I131" s="602" t="s">
        <v>1203</v>
      </c>
      <c r="J131" s="602" t="s">
        <v>1204</v>
      </c>
      <c r="K131" s="602" t="s">
        <v>1205</v>
      </c>
      <c r="L131" s="602" t="s">
        <v>1206</v>
      </c>
      <c r="M131" s="603" t="s">
        <v>1207</v>
      </c>
    </row>
    <row r="132" spans="1:13" ht="18" customHeight="1" x14ac:dyDescent="0.25">
      <c r="A132" s="1038"/>
      <c r="B132" s="1050"/>
      <c r="C132" s="595" t="s">
        <v>461</v>
      </c>
      <c r="D132" s="596" t="s">
        <v>467</v>
      </c>
      <c r="E132" s="597">
        <v>51.2</v>
      </c>
      <c r="F132" s="598">
        <v>54.05</v>
      </c>
      <c r="G132" s="598">
        <v>57.15</v>
      </c>
      <c r="H132" s="628" t="s">
        <v>482</v>
      </c>
      <c r="I132" s="628" t="s">
        <v>473</v>
      </c>
      <c r="J132" s="628" t="s">
        <v>474</v>
      </c>
      <c r="K132" s="628" t="s">
        <v>485</v>
      </c>
      <c r="L132" s="628" t="s">
        <v>844</v>
      </c>
      <c r="M132" s="605" t="s">
        <v>645</v>
      </c>
    </row>
    <row r="133" spans="1:13" ht="27.6" customHeight="1" x14ac:dyDescent="0.25">
      <c r="A133" s="1038"/>
      <c r="B133" s="1050"/>
      <c r="C133" s="740" t="s">
        <v>845</v>
      </c>
      <c r="D133" s="596" t="s">
        <v>467</v>
      </c>
      <c r="E133" s="663"/>
      <c r="F133" s="667"/>
      <c r="G133" s="607">
        <v>58</v>
      </c>
      <c r="H133" s="604" t="s">
        <v>1208</v>
      </c>
      <c r="I133" s="604" t="s">
        <v>1209</v>
      </c>
      <c r="J133" s="604" t="s">
        <v>1210</v>
      </c>
      <c r="K133" s="604" t="s">
        <v>1211</v>
      </c>
      <c r="L133" s="604" t="s">
        <v>1212</v>
      </c>
      <c r="M133" s="605" t="s">
        <v>1213</v>
      </c>
    </row>
    <row r="134" spans="1:13" ht="18.75" customHeight="1" thickBot="1" x14ac:dyDescent="0.3">
      <c r="A134" s="1039"/>
      <c r="B134" s="1051"/>
      <c r="C134" s="587" t="s">
        <v>481</v>
      </c>
      <c r="D134" s="588" t="s">
        <v>467</v>
      </c>
      <c r="E134" s="609">
        <v>52.5</v>
      </c>
      <c r="F134" s="609">
        <v>55.15</v>
      </c>
      <c r="G134" s="609">
        <v>58.15</v>
      </c>
      <c r="H134" s="618" t="s">
        <v>846</v>
      </c>
      <c r="I134" s="618" t="s">
        <v>483</v>
      </c>
      <c r="J134" s="610" t="s">
        <v>484</v>
      </c>
      <c r="K134" s="610" t="s">
        <v>847</v>
      </c>
      <c r="L134" s="610" t="s">
        <v>848</v>
      </c>
      <c r="M134" s="611" t="s">
        <v>849</v>
      </c>
    </row>
    <row r="135" spans="1:13" ht="18" customHeight="1" thickBot="1" x14ac:dyDescent="0.3">
      <c r="A135" s="684">
        <v>65</v>
      </c>
      <c r="B135" s="578" t="s">
        <v>486</v>
      </c>
      <c r="C135" s="645"/>
      <c r="D135" s="584" t="s">
        <v>467</v>
      </c>
      <c r="E135" s="685"/>
      <c r="F135" s="685"/>
      <c r="G135" s="602" t="s">
        <v>1124</v>
      </c>
      <c r="H135" s="602" t="s">
        <v>1125</v>
      </c>
      <c r="I135" s="602" t="s">
        <v>1126</v>
      </c>
      <c r="J135" s="602" t="s">
        <v>1127</v>
      </c>
      <c r="K135" s="602" t="s">
        <v>1128</v>
      </c>
      <c r="L135" s="602" t="s">
        <v>1129</v>
      </c>
      <c r="M135" s="603" t="s">
        <v>1130</v>
      </c>
    </row>
    <row r="136" spans="1:13" ht="18" customHeight="1" x14ac:dyDescent="0.25">
      <c r="A136" s="1037">
        <v>66</v>
      </c>
      <c r="B136" s="1049" t="s">
        <v>494</v>
      </c>
      <c r="C136" s="583" t="s">
        <v>460</v>
      </c>
      <c r="D136" s="584" t="s">
        <v>467</v>
      </c>
      <c r="E136" s="685"/>
      <c r="F136" s="602" t="s">
        <v>1131</v>
      </c>
      <c r="G136" s="602" t="s">
        <v>1132</v>
      </c>
      <c r="H136" s="602" t="s">
        <v>1133</v>
      </c>
      <c r="I136" s="602" t="s">
        <v>1134</v>
      </c>
      <c r="J136" s="602" t="s">
        <v>1135</v>
      </c>
      <c r="K136" s="602" t="s">
        <v>1136</v>
      </c>
      <c r="L136" s="602" t="s">
        <v>1137</v>
      </c>
      <c r="M136" s="603" t="s">
        <v>1138</v>
      </c>
    </row>
    <row r="137" spans="1:13" ht="18" customHeight="1" x14ac:dyDescent="0.25">
      <c r="A137" s="1038"/>
      <c r="B137" s="1050"/>
      <c r="C137" s="595" t="s">
        <v>461</v>
      </c>
      <c r="D137" s="596" t="s">
        <v>467</v>
      </c>
      <c r="E137" s="617" t="s">
        <v>852</v>
      </c>
      <c r="F137" s="617" t="s">
        <v>853</v>
      </c>
      <c r="G137" s="604" t="s">
        <v>854</v>
      </c>
      <c r="H137" s="604" t="s">
        <v>855</v>
      </c>
      <c r="I137" s="604" t="s">
        <v>856</v>
      </c>
      <c r="J137" s="604" t="s">
        <v>857</v>
      </c>
      <c r="K137" s="604" t="s">
        <v>858</v>
      </c>
      <c r="L137" s="604" t="s">
        <v>859</v>
      </c>
      <c r="M137" s="605" t="s">
        <v>682</v>
      </c>
    </row>
    <row r="138" spans="1:13" ht="27" customHeight="1" x14ac:dyDescent="0.25">
      <c r="A138" s="1038"/>
      <c r="B138" s="1050"/>
      <c r="C138" s="740" t="s">
        <v>585</v>
      </c>
      <c r="D138" s="596" t="s">
        <v>467</v>
      </c>
      <c r="E138" s="762"/>
      <c r="F138" s="617" t="s">
        <v>1139</v>
      </c>
      <c r="G138" s="617" t="s">
        <v>1140</v>
      </c>
      <c r="H138" s="617" t="s">
        <v>1141</v>
      </c>
      <c r="I138" s="617" t="s">
        <v>1142</v>
      </c>
      <c r="J138" s="604" t="s">
        <v>1143</v>
      </c>
      <c r="K138" s="604" t="s">
        <v>1144</v>
      </c>
      <c r="L138" s="604" t="s">
        <v>1145</v>
      </c>
      <c r="M138" s="605" t="s">
        <v>1146</v>
      </c>
    </row>
    <row r="139" spans="1:13" ht="17.25" customHeight="1" thickBot="1" x14ac:dyDescent="0.3">
      <c r="A139" s="1039"/>
      <c r="B139" s="1051"/>
      <c r="C139" s="587" t="s">
        <v>481</v>
      </c>
      <c r="D139" s="588" t="s">
        <v>467</v>
      </c>
      <c r="E139" s="618" t="s">
        <v>650</v>
      </c>
      <c r="F139" s="618" t="s">
        <v>860</v>
      </c>
      <c r="G139" s="618" t="s">
        <v>651</v>
      </c>
      <c r="H139" s="610" t="s">
        <v>861</v>
      </c>
      <c r="I139" s="610" t="s">
        <v>862</v>
      </c>
      <c r="J139" s="610" t="s">
        <v>863</v>
      </c>
      <c r="K139" s="610" t="s">
        <v>864</v>
      </c>
      <c r="L139" s="610" t="s">
        <v>664</v>
      </c>
      <c r="M139" s="611" t="s">
        <v>865</v>
      </c>
    </row>
    <row r="140" spans="1:13" ht="18" customHeight="1" x14ac:dyDescent="0.25">
      <c r="A140" s="1018">
        <v>67</v>
      </c>
      <c r="B140" s="1020" t="s">
        <v>517</v>
      </c>
      <c r="C140" s="619" t="s">
        <v>460</v>
      </c>
      <c r="D140" s="584" t="s">
        <v>467</v>
      </c>
      <c r="E140" s="620" t="s">
        <v>1147</v>
      </c>
      <c r="F140" s="620" t="s">
        <v>1148</v>
      </c>
      <c r="G140" s="602" t="s">
        <v>1149</v>
      </c>
      <c r="H140" s="602" t="s">
        <v>1150</v>
      </c>
      <c r="I140" s="602" t="s">
        <v>1151</v>
      </c>
      <c r="J140" s="602" t="s">
        <v>1152</v>
      </c>
      <c r="K140" s="602" t="s">
        <v>1153</v>
      </c>
      <c r="L140" s="602" t="s">
        <v>1154</v>
      </c>
      <c r="M140" s="603" t="s">
        <v>1155</v>
      </c>
    </row>
    <row r="141" spans="1:13" ht="18" customHeight="1" thickBot="1" x14ac:dyDescent="0.3">
      <c r="A141" s="1022"/>
      <c r="B141" s="1044"/>
      <c r="C141" s="763" t="s">
        <v>461</v>
      </c>
      <c r="D141" s="623" t="s">
        <v>467</v>
      </c>
      <c r="E141" s="623" t="s">
        <v>866</v>
      </c>
      <c r="F141" s="623" t="s">
        <v>867</v>
      </c>
      <c r="G141" s="623" t="s">
        <v>868</v>
      </c>
      <c r="H141" s="623" t="s">
        <v>869</v>
      </c>
      <c r="I141" s="623" t="s">
        <v>870</v>
      </c>
      <c r="J141" s="623" t="s">
        <v>551</v>
      </c>
      <c r="K141" s="623" t="s">
        <v>534</v>
      </c>
      <c r="L141" s="623" t="s">
        <v>871</v>
      </c>
      <c r="M141" s="625" t="s">
        <v>546</v>
      </c>
    </row>
    <row r="142" spans="1:13" ht="30.75" customHeight="1" x14ac:dyDescent="0.25">
      <c r="A142" s="1018">
        <v>68</v>
      </c>
      <c r="B142" s="1059" t="s">
        <v>535</v>
      </c>
      <c r="C142" s="764" t="s">
        <v>536</v>
      </c>
      <c r="D142" s="602" t="s">
        <v>467</v>
      </c>
      <c r="E142" s="620" t="s">
        <v>1156</v>
      </c>
      <c r="F142" s="602" t="s">
        <v>1157</v>
      </c>
      <c r="G142" s="602" t="s">
        <v>1158</v>
      </c>
      <c r="H142" s="602" t="s">
        <v>1159</v>
      </c>
      <c r="I142" s="602" t="s">
        <v>1160</v>
      </c>
      <c r="J142" s="602" t="s">
        <v>1161</v>
      </c>
      <c r="K142" s="602" t="s">
        <v>1162</v>
      </c>
      <c r="L142" s="602" t="s">
        <v>1163</v>
      </c>
      <c r="M142" s="603" t="s">
        <v>1164</v>
      </c>
    </row>
    <row r="143" spans="1:13" ht="30.75" customHeight="1" x14ac:dyDescent="0.25">
      <c r="A143" s="1055"/>
      <c r="B143" s="1060"/>
      <c r="C143" s="595" t="s">
        <v>540</v>
      </c>
      <c r="D143" s="628" t="s">
        <v>467</v>
      </c>
      <c r="E143" s="765" t="s">
        <v>875</v>
      </c>
      <c r="F143" s="628" t="s">
        <v>876</v>
      </c>
      <c r="G143" s="628" t="s">
        <v>877</v>
      </c>
      <c r="H143" s="628" t="s">
        <v>878</v>
      </c>
      <c r="I143" s="628" t="s">
        <v>879</v>
      </c>
      <c r="J143" s="628" t="s">
        <v>880</v>
      </c>
      <c r="K143" s="628" t="s">
        <v>881</v>
      </c>
      <c r="L143" s="628" t="s">
        <v>882</v>
      </c>
      <c r="M143" s="629" t="s">
        <v>883</v>
      </c>
    </row>
    <row r="144" spans="1:13" ht="28.5" customHeight="1" x14ac:dyDescent="0.25">
      <c r="A144" s="1055"/>
      <c r="B144" s="1060"/>
      <c r="C144" s="766" t="s">
        <v>476</v>
      </c>
      <c r="D144" s="604" t="s">
        <v>467</v>
      </c>
      <c r="E144" s="617" t="s">
        <v>1165</v>
      </c>
      <c r="F144" s="604" t="s">
        <v>1166</v>
      </c>
      <c r="G144" s="604" t="s">
        <v>1167</v>
      </c>
      <c r="H144" s="604" t="s">
        <v>1168</v>
      </c>
      <c r="I144" s="604" t="s">
        <v>1169</v>
      </c>
      <c r="J144" s="604" t="s">
        <v>1170</v>
      </c>
      <c r="K144" s="604" t="s">
        <v>1171</v>
      </c>
      <c r="L144" s="604" t="s">
        <v>1172</v>
      </c>
      <c r="M144" s="605" t="s">
        <v>1173</v>
      </c>
    </row>
    <row r="145" spans="1:13" ht="18" customHeight="1" thickBot="1" x14ac:dyDescent="0.3">
      <c r="A145" s="1058"/>
      <c r="B145" s="1061"/>
      <c r="C145" s="595" t="s">
        <v>481</v>
      </c>
      <c r="D145" s="767" t="s">
        <v>467</v>
      </c>
      <c r="E145" s="767" t="s">
        <v>884</v>
      </c>
      <c r="F145" s="767" t="s">
        <v>885</v>
      </c>
      <c r="G145" s="767" t="s">
        <v>886</v>
      </c>
      <c r="H145" s="767" t="s">
        <v>887</v>
      </c>
      <c r="I145" s="767" t="s">
        <v>888</v>
      </c>
      <c r="J145" s="767" t="s">
        <v>889</v>
      </c>
      <c r="K145" s="767" t="s">
        <v>890</v>
      </c>
      <c r="L145" s="767" t="s">
        <v>891</v>
      </c>
      <c r="M145" s="625" t="s">
        <v>892</v>
      </c>
    </row>
    <row r="146" spans="1:13" ht="15.75" customHeight="1" x14ac:dyDescent="0.25">
      <c r="A146" s="1018">
        <v>69</v>
      </c>
      <c r="B146" s="1064" t="s">
        <v>560</v>
      </c>
      <c r="C146" s="768" t="s">
        <v>460</v>
      </c>
      <c r="D146" s="602" t="s">
        <v>467</v>
      </c>
      <c r="E146" s="620" t="s">
        <v>893</v>
      </c>
      <c r="F146" s="620" t="s">
        <v>894</v>
      </c>
      <c r="G146" s="620" t="s">
        <v>872</v>
      </c>
      <c r="H146" s="620" t="s">
        <v>873</v>
      </c>
      <c r="I146" s="620" t="s">
        <v>895</v>
      </c>
      <c r="J146" s="602" t="s">
        <v>896</v>
      </c>
      <c r="K146" s="685"/>
      <c r="L146" s="685"/>
      <c r="M146" s="687"/>
    </row>
    <row r="147" spans="1:13" ht="16.5" customHeight="1" thickBot="1" x14ac:dyDescent="0.3">
      <c r="A147" s="1022"/>
      <c r="B147" s="1065"/>
      <c r="C147" s="769" t="s">
        <v>461</v>
      </c>
      <c r="D147" s="623" t="s">
        <v>467</v>
      </c>
      <c r="E147" s="623" t="s">
        <v>871</v>
      </c>
      <c r="F147" s="623" t="s">
        <v>897</v>
      </c>
      <c r="G147" s="623" t="s">
        <v>878</v>
      </c>
      <c r="H147" s="623" t="s">
        <v>879</v>
      </c>
      <c r="I147" s="623" t="s">
        <v>898</v>
      </c>
      <c r="J147" s="623" t="s">
        <v>899</v>
      </c>
      <c r="K147" s="770"/>
      <c r="L147" s="770"/>
      <c r="M147" s="771"/>
    </row>
    <row r="148" spans="1:13" ht="28.5" customHeight="1" x14ac:dyDescent="0.25">
      <c r="A148" s="1037">
        <v>70</v>
      </c>
      <c r="B148" s="1064" t="s">
        <v>571</v>
      </c>
      <c r="C148" s="764" t="s">
        <v>536</v>
      </c>
      <c r="D148" s="602" t="s">
        <v>467</v>
      </c>
      <c r="E148" s="620" t="s">
        <v>1174</v>
      </c>
      <c r="F148" s="620" t="s">
        <v>1175</v>
      </c>
      <c r="G148" s="620" t="s">
        <v>1176</v>
      </c>
      <c r="H148" s="602" t="s">
        <v>1177</v>
      </c>
      <c r="I148" s="602" t="s">
        <v>1178</v>
      </c>
      <c r="J148" s="602" t="s">
        <v>1179</v>
      </c>
      <c r="K148" s="602" t="s">
        <v>1180</v>
      </c>
      <c r="L148" s="602" t="s">
        <v>1181</v>
      </c>
      <c r="M148" s="603" t="s">
        <v>1182</v>
      </c>
    </row>
    <row r="149" spans="1:13" ht="18" customHeight="1" x14ac:dyDescent="0.25">
      <c r="A149" s="1052"/>
      <c r="B149" s="1066"/>
      <c r="C149" s="772" t="s">
        <v>540</v>
      </c>
      <c r="D149" s="628" t="s">
        <v>467</v>
      </c>
      <c r="E149" s="765" t="s">
        <v>902</v>
      </c>
      <c r="F149" s="765" t="s">
        <v>903</v>
      </c>
      <c r="G149" s="765" t="s">
        <v>904</v>
      </c>
      <c r="H149" s="628" t="s">
        <v>905</v>
      </c>
      <c r="I149" s="628" t="s">
        <v>906</v>
      </c>
      <c r="J149" s="628" t="s">
        <v>907</v>
      </c>
      <c r="K149" s="628" t="s">
        <v>908</v>
      </c>
      <c r="L149" s="628" t="s">
        <v>909</v>
      </c>
      <c r="M149" s="629" t="s">
        <v>910</v>
      </c>
    </row>
    <row r="150" spans="1:13" ht="30" customHeight="1" x14ac:dyDescent="0.25">
      <c r="A150" s="1038"/>
      <c r="B150" s="1066"/>
      <c r="C150" s="773" t="s">
        <v>476</v>
      </c>
      <c r="D150" s="604" t="s">
        <v>467</v>
      </c>
      <c r="E150" s="617" t="s">
        <v>1183</v>
      </c>
      <c r="F150" s="617" t="s">
        <v>1184</v>
      </c>
      <c r="G150" s="604" t="s">
        <v>1185</v>
      </c>
      <c r="H150" s="604" t="s">
        <v>1186</v>
      </c>
      <c r="I150" s="604" t="s">
        <v>1187</v>
      </c>
      <c r="J150" s="604" t="s">
        <v>1188</v>
      </c>
      <c r="K150" s="604" t="s">
        <v>1189</v>
      </c>
      <c r="L150" s="604" t="s">
        <v>1190</v>
      </c>
      <c r="M150" s="605" t="s">
        <v>1191</v>
      </c>
    </row>
    <row r="151" spans="1:13" ht="18.75" customHeight="1" thickBot="1" x14ac:dyDescent="0.3">
      <c r="A151" s="1039"/>
      <c r="B151" s="1065"/>
      <c r="C151" s="769" t="s">
        <v>481</v>
      </c>
      <c r="D151" s="623" t="s">
        <v>467</v>
      </c>
      <c r="E151" s="623" t="s">
        <v>911</v>
      </c>
      <c r="F151" s="623" t="s">
        <v>912</v>
      </c>
      <c r="G151" s="623" t="s">
        <v>913</v>
      </c>
      <c r="H151" s="623" t="s">
        <v>914</v>
      </c>
      <c r="I151" s="623" t="s">
        <v>906</v>
      </c>
      <c r="J151" s="623" t="s">
        <v>915</v>
      </c>
      <c r="K151" s="623" t="s">
        <v>916</v>
      </c>
      <c r="L151" s="623" t="s">
        <v>917</v>
      </c>
      <c r="M151" s="625" t="s">
        <v>918</v>
      </c>
    </row>
    <row r="152" spans="1:13" ht="18" customHeight="1" thickBot="1" x14ac:dyDescent="0.3">
      <c r="A152" s="577">
        <v>71</v>
      </c>
      <c r="B152" s="613" t="s">
        <v>596</v>
      </c>
      <c r="C152" s="645"/>
      <c r="D152" s="584" t="s">
        <v>467</v>
      </c>
      <c r="E152" s="646" t="s">
        <v>1192</v>
      </c>
      <c r="F152" s="646" t="s">
        <v>1193</v>
      </c>
      <c r="G152" s="647" t="s">
        <v>1194</v>
      </c>
      <c r="H152" s="647" t="s">
        <v>1195</v>
      </c>
      <c r="I152" s="647" t="s">
        <v>1196</v>
      </c>
      <c r="J152" s="647" t="s">
        <v>1197</v>
      </c>
      <c r="K152" s="647" t="s">
        <v>1198</v>
      </c>
      <c r="L152" s="647" t="s">
        <v>1199</v>
      </c>
      <c r="M152" s="648"/>
    </row>
    <row r="153" spans="1:13" ht="18" customHeight="1" thickBot="1" x14ac:dyDescent="0.3">
      <c r="A153" s="577">
        <v>72</v>
      </c>
      <c r="B153" s="613" t="s">
        <v>600</v>
      </c>
      <c r="C153" s="645"/>
      <c r="D153" s="584" t="s">
        <v>467</v>
      </c>
      <c r="E153" s="647" t="s">
        <v>922</v>
      </c>
      <c r="F153" s="647" t="s">
        <v>923</v>
      </c>
      <c r="G153" s="647" t="s">
        <v>757</v>
      </c>
      <c r="H153" s="647" t="s">
        <v>758</v>
      </c>
      <c r="I153" s="647" t="s">
        <v>924</v>
      </c>
      <c r="J153" s="647" t="s">
        <v>778</v>
      </c>
      <c r="K153" s="649"/>
      <c r="L153" s="649"/>
      <c r="M153" s="648"/>
    </row>
    <row r="154" spans="1:13" ht="18" customHeight="1" thickBot="1" x14ac:dyDescent="0.3">
      <c r="A154" s="577">
        <v>73</v>
      </c>
      <c r="B154" s="613" t="s">
        <v>607</v>
      </c>
      <c r="C154" s="650"/>
      <c r="D154" s="580" t="s">
        <v>613</v>
      </c>
      <c r="E154" s="649"/>
      <c r="F154" s="649"/>
      <c r="G154" s="651" t="s">
        <v>925</v>
      </c>
      <c r="H154" s="646" t="s">
        <v>781</v>
      </c>
      <c r="I154" s="646" t="s">
        <v>926</v>
      </c>
      <c r="J154" s="647" t="s">
        <v>927</v>
      </c>
      <c r="K154" s="649"/>
      <c r="L154" s="649"/>
      <c r="M154" s="648"/>
    </row>
    <row r="155" spans="1:13" ht="18" customHeight="1" thickBot="1" x14ac:dyDescent="0.3">
      <c r="A155" s="577">
        <v>74</v>
      </c>
      <c r="B155" s="613" t="s">
        <v>928</v>
      </c>
      <c r="C155" s="650"/>
      <c r="D155" s="580" t="s">
        <v>613</v>
      </c>
      <c r="E155" s="651" t="s">
        <v>929</v>
      </c>
      <c r="F155" s="651" t="s">
        <v>930</v>
      </c>
      <c r="G155" s="646" t="s">
        <v>619</v>
      </c>
      <c r="H155" s="647" t="s">
        <v>931</v>
      </c>
      <c r="I155" s="647" t="s">
        <v>932</v>
      </c>
      <c r="J155" s="647" t="s">
        <v>933</v>
      </c>
      <c r="K155" s="649"/>
      <c r="L155" s="649"/>
      <c r="M155" s="648"/>
    </row>
    <row r="156" spans="1:13" ht="28.5" customHeight="1" thickBot="1" x14ac:dyDescent="0.3">
      <c r="A156" s="577">
        <v>75</v>
      </c>
      <c r="B156" s="613" t="s">
        <v>934</v>
      </c>
      <c r="C156" s="650"/>
      <c r="D156" s="580" t="s">
        <v>613</v>
      </c>
      <c r="E156" s="646" t="s">
        <v>935</v>
      </c>
      <c r="F156" s="646" t="s">
        <v>936</v>
      </c>
      <c r="G156" s="647" t="s">
        <v>937</v>
      </c>
      <c r="H156" s="647" t="s">
        <v>938</v>
      </c>
      <c r="I156" s="647" t="s">
        <v>939</v>
      </c>
      <c r="J156" s="647" t="s">
        <v>626</v>
      </c>
      <c r="K156" s="649"/>
      <c r="L156" s="649"/>
      <c r="M156" s="648"/>
    </row>
    <row r="157" spans="1:13" ht="28.95" customHeight="1" thickBot="1" x14ac:dyDescent="0.3">
      <c r="A157" s="652">
        <v>76</v>
      </c>
      <c r="B157" s="613" t="s">
        <v>627</v>
      </c>
      <c r="C157" s="650"/>
      <c r="D157" s="580" t="s">
        <v>613</v>
      </c>
      <c r="E157" s="651" t="s">
        <v>940</v>
      </c>
      <c r="F157" s="647" t="s">
        <v>941</v>
      </c>
      <c r="G157" s="647" t="s">
        <v>942</v>
      </c>
      <c r="H157" s="647" t="s">
        <v>943</v>
      </c>
      <c r="I157" s="647" t="s">
        <v>626</v>
      </c>
      <c r="J157" s="649"/>
      <c r="K157" s="649"/>
      <c r="L157" s="649"/>
      <c r="M157" s="648"/>
    </row>
    <row r="158" spans="1:13" ht="24" customHeight="1" thickBot="1" x14ac:dyDescent="0.3">
      <c r="A158" s="774">
        <v>77</v>
      </c>
      <c r="B158" s="613" t="s">
        <v>632</v>
      </c>
      <c r="C158" s="650"/>
      <c r="D158" s="643" t="s">
        <v>633</v>
      </c>
      <c r="E158" s="775">
        <v>210</v>
      </c>
      <c r="F158" s="776">
        <v>200</v>
      </c>
      <c r="G158" s="776">
        <v>160</v>
      </c>
      <c r="H158" s="776">
        <v>140</v>
      </c>
      <c r="I158" s="733"/>
      <c r="J158" s="777"/>
      <c r="K158" s="777"/>
      <c r="L158" s="777"/>
      <c r="M158" s="778"/>
    </row>
    <row r="159" spans="1:13" ht="19.2" customHeight="1" x14ac:dyDescent="0.25">
      <c r="A159" s="1037">
        <v>78</v>
      </c>
      <c r="B159" s="1020" t="s">
        <v>944</v>
      </c>
      <c r="C159" s="583" t="s">
        <v>460</v>
      </c>
      <c r="D159" s="584" t="s">
        <v>467</v>
      </c>
      <c r="E159" s="585"/>
      <c r="F159" s="585"/>
      <c r="G159" s="592">
        <v>48.2</v>
      </c>
      <c r="H159" s="592">
        <v>51</v>
      </c>
      <c r="I159" s="592">
        <v>54.4</v>
      </c>
      <c r="J159" s="593">
        <v>58.4</v>
      </c>
      <c r="K159" s="602" t="s">
        <v>945</v>
      </c>
      <c r="L159" s="602" t="s">
        <v>946</v>
      </c>
      <c r="M159" s="603" t="s">
        <v>947</v>
      </c>
    </row>
    <row r="160" spans="1:13" ht="20.25" customHeight="1" thickBot="1" x14ac:dyDescent="0.3">
      <c r="A160" s="1039"/>
      <c r="B160" s="1021"/>
      <c r="C160" s="587" t="s">
        <v>461</v>
      </c>
      <c r="D160" s="588" t="s">
        <v>467</v>
      </c>
      <c r="E160" s="609">
        <v>43.25</v>
      </c>
      <c r="F160" s="609">
        <v>45.24</v>
      </c>
      <c r="G160" s="609">
        <v>48.35</v>
      </c>
      <c r="H160" s="589">
        <v>51.15</v>
      </c>
      <c r="I160" s="589">
        <v>54.55</v>
      </c>
      <c r="J160" s="589">
        <v>58.55</v>
      </c>
      <c r="K160" s="610" t="s">
        <v>948</v>
      </c>
      <c r="L160" s="610" t="s">
        <v>949</v>
      </c>
      <c r="M160" s="611" t="s">
        <v>950</v>
      </c>
    </row>
    <row r="161" spans="1:13" ht="18" customHeight="1" x14ac:dyDescent="0.25">
      <c r="A161" s="1037">
        <v>79</v>
      </c>
      <c r="B161" s="1020" t="s">
        <v>635</v>
      </c>
      <c r="C161" s="583" t="s">
        <v>460</v>
      </c>
      <c r="D161" s="584" t="s">
        <v>467</v>
      </c>
      <c r="E161" s="585"/>
      <c r="F161" s="620" t="s">
        <v>850</v>
      </c>
      <c r="G161" s="602" t="s">
        <v>640</v>
      </c>
      <c r="H161" s="602" t="s">
        <v>951</v>
      </c>
      <c r="I161" s="602" t="s">
        <v>506</v>
      </c>
      <c r="J161" s="602" t="s">
        <v>493</v>
      </c>
      <c r="K161" s="602" t="s">
        <v>851</v>
      </c>
      <c r="L161" s="602" t="s">
        <v>507</v>
      </c>
      <c r="M161" s="603" t="s">
        <v>952</v>
      </c>
    </row>
    <row r="162" spans="1:13" ht="19.5" customHeight="1" thickBot="1" x14ac:dyDescent="0.3">
      <c r="A162" s="1039"/>
      <c r="B162" s="1044"/>
      <c r="C162" s="769" t="s">
        <v>461</v>
      </c>
      <c r="D162" s="623" t="s">
        <v>467</v>
      </c>
      <c r="E162" s="770"/>
      <c r="F162" s="623" t="s">
        <v>953</v>
      </c>
      <c r="G162" s="623" t="s">
        <v>648</v>
      </c>
      <c r="H162" s="623" t="s">
        <v>954</v>
      </c>
      <c r="I162" s="623" t="s">
        <v>510</v>
      </c>
      <c r="J162" s="623" t="s">
        <v>853</v>
      </c>
      <c r="K162" s="623" t="s">
        <v>955</v>
      </c>
      <c r="L162" s="623" t="s">
        <v>956</v>
      </c>
      <c r="M162" s="625" t="s">
        <v>957</v>
      </c>
    </row>
    <row r="163" spans="1:13" ht="28.5" customHeight="1" x14ac:dyDescent="0.25">
      <c r="A163" s="1037">
        <v>80</v>
      </c>
      <c r="B163" s="1020" t="s">
        <v>958</v>
      </c>
      <c r="C163" s="606" t="s">
        <v>572</v>
      </c>
      <c r="D163" s="584" t="s">
        <v>467</v>
      </c>
      <c r="E163" s="602" t="s">
        <v>959</v>
      </c>
      <c r="F163" s="602" t="s">
        <v>960</v>
      </c>
      <c r="G163" s="602" t="s">
        <v>961</v>
      </c>
      <c r="H163" s="602" t="s">
        <v>962</v>
      </c>
      <c r="I163" s="602" t="s">
        <v>659</v>
      </c>
      <c r="J163" s="602" t="s">
        <v>660</v>
      </c>
      <c r="K163" s="602" t="s">
        <v>963</v>
      </c>
      <c r="L163" s="602" t="s">
        <v>964</v>
      </c>
      <c r="M163" s="603" t="s">
        <v>965</v>
      </c>
    </row>
    <row r="164" spans="1:13" ht="18" customHeight="1" x14ac:dyDescent="0.25">
      <c r="A164" s="1052"/>
      <c r="B164" s="1053"/>
      <c r="C164" s="772" t="s">
        <v>540</v>
      </c>
      <c r="D164" s="608" t="s">
        <v>467</v>
      </c>
      <c r="E164" s="628" t="s">
        <v>966</v>
      </c>
      <c r="F164" s="628" t="s">
        <v>967</v>
      </c>
      <c r="G164" s="628" t="s">
        <v>968</v>
      </c>
      <c r="H164" s="628" t="s">
        <v>969</v>
      </c>
      <c r="I164" s="628" t="s">
        <v>668</v>
      </c>
      <c r="J164" s="628" t="s">
        <v>669</v>
      </c>
      <c r="K164" s="628" t="s">
        <v>970</v>
      </c>
      <c r="L164" s="628" t="s">
        <v>971</v>
      </c>
      <c r="M164" s="629" t="s">
        <v>972</v>
      </c>
    </row>
    <row r="165" spans="1:13" ht="27" customHeight="1" x14ac:dyDescent="0.25">
      <c r="A165" s="1062"/>
      <c r="B165" s="1053"/>
      <c r="C165" s="606" t="s">
        <v>585</v>
      </c>
      <c r="D165" s="596" t="s">
        <v>467</v>
      </c>
      <c r="E165" s="617" t="s">
        <v>973</v>
      </c>
      <c r="F165" s="604" t="s">
        <v>974</v>
      </c>
      <c r="G165" s="604" t="s">
        <v>975</v>
      </c>
      <c r="H165" s="604" t="s">
        <v>976</v>
      </c>
      <c r="I165" s="604" t="s">
        <v>676</v>
      </c>
      <c r="J165" s="604" t="s">
        <v>677</v>
      </c>
      <c r="K165" s="604" t="s">
        <v>977</v>
      </c>
      <c r="L165" s="604" t="s">
        <v>538</v>
      </c>
      <c r="M165" s="605" t="s">
        <v>978</v>
      </c>
    </row>
    <row r="166" spans="1:13" ht="19.5" customHeight="1" thickBot="1" x14ac:dyDescent="0.3">
      <c r="A166" s="1063"/>
      <c r="B166" s="1044"/>
      <c r="C166" s="769" t="s">
        <v>481</v>
      </c>
      <c r="D166" s="623" t="s">
        <v>467</v>
      </c>
      <c r="E166" s="623" t="s">
        <v>979</v>
      </c>
      <c r="F166" s="623" t="s">
        <v>980</v>
      </c>
      <c r="G166" s="623" t="s">
        <v>981</v>
      </c>
      <c r="H166" s="623" t="s">
        <v>982</v>
      </c>
      <c r="I166" s="623" t="s">
        <v>685</v>
      </c>
      <c r="J166" s="623" t="s">
        <v>686</v>
      </c>
      <c r="K166" s="623" t="s">
        <v>983</v>
      </c>
      <c r="L166" s="623" t="s">
        <v>984</v>
      </c>
      <c r="M166" s="625" t="s">
        <v>985</v>
      </c>
    </row>
    <row r="167" spans="1:13" ht="18" customHeight="1" thickBot="1" x14ac:dyDescent="0.3">
      <c r="A167" s="577">
        <v>81</v>
      </c>
      <c r="B167" s="613" t="s">
        <v>688</v>
      </c>
      <c r="C167" s="645"/>
      <c r="D167" s="584" t="s">
        <v>467</v>
      </c>
      <c r="E167" s="655"/>
      <c r="F167" s="581"/>
      <c r="G167" s="647" t="s">
        <v>986</v>
      </c>
      <c r="H167" s="647" t="s">
        <v>987</v>
      </c>
      <c r="I167" s="647" t="s">
        <v>988</v>
      </c>
      <c r="J167" s="647" t="s">
        <v>574</v>
      </c>
      <c r="K167" s="647" t="s">
        <v>575</v>
      </c>
      <c r="L167" s="647" t="s">
        <v>989</v>
      </c>
      <c r="M167" s="658" t="s">
        <v>597</v>
      </c>
    </row>
    <row r="168" spans="1:13" ht="39.75" customHeight="1" x14ac:dyDescent="0.25">
      <c r="A168" s="1037">
        <v>82</v>
      </c>
      <c r="B168" s="1020" t="s">
        <v>696</v>
      </c>
      <c r="C168" s="659" t="s">
        <v>990</v>
      </c>
      <c r="D168" s="584" t="s">
        <v>458</v>
      </c>
      <c r="E168" s="585"/>
      <c r="F168" s="585"/>
      <c r="G168" s="660">
        <v>8.8000000000000007</v>
      </c>
      <c r="H168" s="584">
        <v>9.4</v>
      </c>
      <c r="I168" s="584">
        <v>10.199999999999999</v>
      </c>
      <c r="J168" s="593">
        <v>11</v>
      </c>
      <c r="K168" s="591"/>
      <c r="L168" s="591"/>
      <c r="M168" s="661"/>
    </row>
    <row r="169" spans="1:13" ht="108" x14ac:dyDescent="0.25">
      <c r="A169" s="1038"/>
      <c r="B169" s="1054"/>
      <c r="C169" s="662" t="s">
        <v>991</v>
      </c>
      <c r="D169" s="596" t="s">
        <v>458</v>
      </c>
      <c r="E169" s="597">
        <v>8.15</v>
      </c>
      <c r="F169" s="597">
        <v>8.5399999999999991</v>
      </c>
      <c r="G169" s="598">
        <v>9.0399999999999991</v>
      </c>
      <c r="H169" s="598">
        <v>9.64</v>
      </c>
      <c r="I169" s="598">
        <v>10.44</v>
      </c>
      <c r="J169" s="598">
        <v>11.24</v>
      </c>
      <c r="K169" s="667"/>
      <c r="L169" s="667"/>
      <c r="M169" s="681"/>
    </row>
    <row r="170" spans="1:13" ht="54" x14ac:dyDescent="0.25">
      <c r="A170" s="1038"/>
      <c r="B170" s="1054"/>
      <c r="C170" s="662" t="s">
        <v>992</v>
      </c>
      <c r="D170" s="596" t="s">
        <v>458</v>
      </c>
      <c r="E170" s="600"/>
      <c r="F170" s="600"/>
      <c r="G170" s="665">
        <v>8.4</v>
      </c>
      <c r="H170" s="669">
        <v>9</v>
      </c>
      <c r="I170" s="669">
        <v>9.8000000000000007</v>
      </c>
      <c r="J170" s="669">
        <v>10.6</v>
      </c>
      <c r="K170" s="665">
        <v>11.4</v>
      </c>
      <c r="L170" s="665">
        <v>12.2</v>
      </c>
      <c r="M170" s="668"/>
    </row>
    <row r="171" spans="1:13" ht="72" x14ac:dyDescent="0.25">
      <c r="A171" s="1038"/>
      <c r="B171" s="1054"/>
      <c r="C171" s="662" t="s">
        <v>993</v>
      </c>
      <c r="D171" s="596" t="s">
        <v>458</v>
      </c>
      <c r="E171" s="600"/>
      <c r="F171" s="600"/>
      <c r="G171" s="665">
        <v>8.64</v>
      </c>
      <c r="H171" s="670">
        <v>9.24</v>
      </c>
      <c r="I171" s="670">
        <v>10.039999999999999</v>
      </c>
      <c r="J171" s="670">
        <v>10.84</v>
      </c>
      <c r="K171" s="670">
        <v>11.64</v>
      </c>
      <c r="L171" s="670">
        <v>12.44</v>
      </c>
      <c r="M171" s="668"/>
    </row>
    <row r="172" spans="1:13" ht="27.75" customHeight="1" x14ac:dyDescent="0.25">
      <c r="A172" s="1038"/>
      <c r="B172" s="1054"/>
      <c r="C172" s="662" t="s">
        <v>994</v>
      </c>
      <c r="D172" s="596" t="s">
        <v>458</v>
      </c>
      <c r="E172" s="600"/>
      <c r="F172" s="600"/>
      <c r="G172" s="600"/>
      <c r="H172" s="665">
        <v>8.8000000000000007</v>
      </c>
      <c r="I172" s="669">
        <v>9.6</v>
      </c>
      <c r="J172" s="669">
        <v>10.4</v>
      </c>
      <c r="K172" s="669">
        <v>11.2</v>
      </c>
      <c r="L172" s="669">
        <v>12</v>
      </c>
      <c r="M172" s="671">
        <v>12.8</v>
      </c>
    </row>
    <row r="173" spans="1:13" ht="40.5" customHeight="1" thickBot="1" x14ac:dyDescent="0.3">
      <c r="A173" s="1039"/>
      <c r="B173" s="1021"/>
      <c r="C173" s="672" t="s">
        <v>995</v>
      </c>
      <c r="D173" s="588" t="s">
        <v>458</v>
      </c>
      <c r="E173" s="673"/>
      <c r="F173" s="673"/>
      <c r="G173" s="673"/>
      <c r="H173" s="674">
        <v>9.0399999999999991</v>
      </c>
      <c r="I173" s="675">
        <v>9.84</v>
      </c>
      <c r="J173" s="675">
        <v>10.64</v>
      </c>
      <c r="K173" s="675">
        <v>11.44</v>
      </c>
      <c r="L173" s="675">
        <v>12.44</v>
      </c>
      <c r="M173" s="676">
        <v>13.04</v>
      </c>
    </row>
    <row r="174" spans="1:13" ht="42" customHeight="1" x14ac:dyDescent="0.25">
      <c r="A174" s="1055">
        <v>83</v>
      </c>
      <c r="B174" s="1053" t="s">
        <v>996</v>
      </c>
      <c r="C174" s="659" t="s">
        <v>990</v>
      </c>
      <c r="D174" s="608" t="s">
        <v>458</v>
      </c>
      <c r="E174" s="779"/>
      <c r="F174" s="780"/>
      <c r="G174" s="781">
        <v>15</v>
      </c>
      <c r="H174" s="781">
        <v>16</v>
      </c>
      <c r="I174" s="781">
        <v>17.2</v>
      </c>
      <c r="J174" s="781">
        <v>18.5</v>
      </c>
      <c r="K174" s="781">
        <v>20</v>
      </c>
      <c r="L174" s="779"/>
      <c r="M174" s="782"/>
    </row>
    <row r="175" spans="1:13" ht="54" customHeight="1" x14ac:dyDescent="0.25">
      <c r="A175" s="1056"/>
      <c r="B175" s="1070"/>
      <c r="C175" s="662" t="s">
        <v>991</v>
      </c>
      <c r="D175" s="596" t="s">
        <v>458</v>
      </c>
      <c r="E175" s="597">
        <v>13</v>
      </c>
      <c r="F175" s="598">
        <v>13.94</v>
      </c>
      <c r="G175" s="598">
        <v>15.24</v>
      </c>
      <c r="H175" s="598">
        <v>16.239999999999998</v>
      </c>
      <c r="I175" s="598">
        <v>17.440000000000001</v>
      </c>
      <c r="J175" s="598">
        <v>18.739999999999998</v>
      </c>
      <c r="K175" s="598">
        <v>20.239999999999998</v>
      </c>
      <c r="L175" s="600"/>
      <c r="M175" s="668"/>
    </row>
    <row r="176" spans="1:13" ht="28.95" customHeight="1" x14ac:dyDescent="0.25">
      <c r="A176" s="1056"/>
      <c r="B176" s="1070"/>
      <c r="C176" s="662" t="s">
        <v>997</v>
      </c>
      <c r="D176" s="596" t="s">
        <v>458</v>
      </c>
      <c r="E176" s="600"/>
      <c r="F176" s="667"/>
      <c r="G176" s="607">
        <v>14.8</v>
      </c>
      <c r="H176" s="607">
        <v>15.8</v>
      </c>
      <c r="I176" s="607">
        <v>17</v>
      </c>
      <c r="J176" s="607">
        <v>18.3</v>
      </c>
      <c r="K176" s="607">
        <v>19.8</v>
      </c>
      <c r="L176" s="607">
        <v>21.3</v>
      </c>
      <c r="M176" s="783">
        <v>22.8</v>
      </c>
    </row>
    <row r="177" spans="1:13" ht="39.75" customHeight="1" x14ac:dyDescent="0.25">
      <c r="A177" s="1056"/>
      <c r="B177" s="1070"/>
      <c r="C177" s="662" t="s">
        <v>998</v>
      </c>
      <c r="D177" s="596" t="s">
        <v>458</v>
      </c>
      <c r="E177" s="600"/>
      <c r="F177" s="600"/>
      <c r="G177" s="678">
        <v>15.04</v>
      </c>
      <c r="H177" s="678">
        <v>16.04</v>
      </c>
      <c r="I177" s="678">
        <v>17.239999999999998</v>
      </c>
      <c r="J177" s="678">
        <v>18.54</v>
      </c>
      <c r="K177" s="678">
        <v>20.04</v>
      </c>
      <c r="L177" s="678">
        <v>21.54</v>
      </c>
      <c r="M177" s="784">
        <v>23.04</v>
      </c>
    </row>
    <row r="178" spans="1:13" ht="27" customHeight="1" thickBot="1" x14ac:dyDescent="0.3">
      <c r="A178" s="1022"/>
      <c r="B178" s="1071"/>
      <c r="C178" s="672" t="s">
        <v>994</v>
      </c>
      <c r="D178" s="588" t="s">
        <v>458</v>
      </c>
      <c r="E178" s="673"/>
      <c r="F178" s="679"/>
      <c r="G178" s="679"/>
      <c r="H178" s="679"/>
      <c r="I178" s="785">
        <v>16.8</v>
      </c>
      <c r="J178" s="785">
        <v>18.100000000000001</v>
      </c>
      <c r="K178" s="785">
        <v>19.600000000000001</v>
      </c>
      <c r="L178" s="785">
        <v>21.2</v>
      </c>
      <c r="M178" s="786">
        <v>22.6</v>
      </c>
    </row>
    <row r="179" spans="1:13" ht="18" customHeight="1" x14ac:dyDescent="0.25">
      <c r="A179" s="1067">
        <v>84</v>
      </c>
      <c r="B179" s="1020" t="s">
        <v>706</v>
      </c>
      <c r="C179" s="721" t="s">
        <v>999</v>
      </c>
      <c r="D179" s="584" t="s">
        <v>467</v>
      </c>
      <c r="E179" s="585"/>
      <c r="F179" s="591"/>
      <c r="G179" s="620" t="s">
        <v>1214</v>
      </c>
      <c r="H179" s="602" t="s">
        <v>1215</v>
      </c>
      <c r="I179" s="602" t="s">
        <v>1216</v>
      </c>
      <c r="J179" s="602" t="s">
        <v>1217</v>
      </c>
      <c r="K179" s="602" t="s">
        <v>1218</v>
      </c>
      <c r="L179" s="685"/>
      <c r="M179" s="687"/>
    </row>
    <row r="180" spans="1:13" ht="27.75" customHeight="1" thickBot="1" x14ac:dyDescent="0.3">
      <c r="A180" s="1068"/>
      <c r="B180" s="1021"/>
      <c r="C180" s="672" t="s">
        <v>1000</v>
      </c>
      <c r="D180" s="588" t="s">
        <v>467</v>
      </c>
      <c r="E180" s="787" t="s">
        <v>1001</v>
      </c>
      <c r="F180" s="675">
        <v>58.5</v>
      </c>
      <c r="G180" s="610" t="s">
        <v>710</v>
      </c>
      <c r="H180" s="610" t="s">
        <v>1002</v>
      </c>
      <c r="I180" s="610" t="s">
        <v>1003</v>
      </c>
      <c r="J180" s="610" t="s">
        <v>1004</v>
      </c>
      <c r="K180" s="610" t="s">
        <v>1005</v>
      </c>
      <c r="L180" s="788"/>
      <c r="M180" s="789"/>
    </row>
    <row r="181" spans="1:13" ht="18.600000000000001" customHeight="1" thickBot="1" x14ac:dyDescent="0.3">
      <c r="A181" s="790">
        <v>85</v>
      </c>
      <c r="B181" s="613" t="s">
        <v>719</v>
      </c>
      <c r="C181" s="645"/>
      <c r="D181" s="584" t="s">
        <v>467</v>
      </c>
      <c r="E181" s="791"/>
      <c r="F181" s="792" t="s">
        <v>1006</v>
      </c>
      <c r="G181" s="792" t="s">
        <v>723</v>
      </c>
      <c r="H181" s="765" t="s">
        <v>874</v>
      </c>
      <c r="I181" s="765" t="s">
        <v>724</v>
      </c>
      <c r="J181" s="628" t="s">
        <v>725</v>
      </c>
      <c r="K181" s="628" t="s">
        <v>573</v>
      </c>
      <c r="L181" s="791"/>
      <c r="M181" s="793"/>
    </row>
    <row r="182" spans="1:13" ht="19.95" customHeight="1" thickBot="1" x14ac:dyDescent="0.3">
      <c r="A182" s="577">
        <v>86</v>
      </c>
      <c r="B182" s="613" t="s">
        <v>726</v>
      </c>
      <c r="C182" s="645"/>
      <c r="D182" s="584" t="s">
        <v>467</v>
      </c>
      <c r="E182" s="620" t="s">
        <v>1007</v>
      </c>
      <c r="F182" s="620" t="s">
        <v>1008</v>
      </c>
      <c r="G182" s="602" t="s">
        <v>574</v>
      </c>
      <c r="H182" s="602" t="s">
        <v>1009</v>
      </c>
      <c r="I182" s="602" t="s">
        <v>900</v>
      </c>
      <c r="J182" s="602" t="s">
        <v>901</v>
      </c>
      <c r="K182" s="685"/>
      <c r="L182" s="685"/>
      <c r="M182" s="687"/>
    </row>
    <row r="183" spans="1:13" ht="19.2" customHeight="1" thickBot="1" x14ac:dyDescent="0.3">
      <c r="A183" s="577">
        <v>87</v>
      </c>
      <c r="B183" s="613" t="s">
        <v>732</v>
      </c>
      <c r="C183" s="645"/>
      <c r="D183" s="584" t="s">
        <v>467</v>
      </c>
      <c r="E183" s="655"/>
      <c r="F183" s="655"/>
      <c r="G183" s="649"/>
      <c r="H183" s="647" t="s">
        <v>1010</v>
      </c>
      <c r="I183" s="647" t="s">
        <v>1011</v>
      </c>
      <c r="J183" s="647" t="s">
        <v>1012</v>
      </c>
      <c r="K183" s="647" t="s">
        <v>675</v>
      </c>
      <c r="L183" s="647" t="s">
        <v>676</v>
      </c>
      <c r="M183" s="658" t="s">
        <v>677</v>
      </c>
    </row>
    <row r="184" spans="1:13" ht="18" customHeight="1" thickBot="1" x14ac:dyDescent="0.3">
      <c r="A184" s="794">
        <v>88</v>
      </c>
      <c r="B184" s="795" t="s">
        <v>736</v>
      </c>
      <c r="C184" s="645"/>
      <c r="D184" s="584" t="s">
        <v>467</v>
      </c>
      <c r="E184" s="581"/>
      <c r="F184" s="656"/>
      <c r="G184" s="649"/>
      <c r="H184" s="646" t="s">
        <v>1013</v>
      </c>
      <c r="I184" s="646" t="s">
        <v>1014</v>
      </c>
      <c r="J184" s="646" t="s">
        <v>586</v>
      </c>
      <c r="K184" s="646" t="s">
        <v>1015</v>
      </c>
      <c r="L184" s="646" t="s">
        <v>1016</v>
      </c>
      <c r="M184" s="796" t="s">
        <v>1017</v>
      </c>
    </row>
    <row r="185" spans="1:13" ht="18" customHeight="1" thickBot="1" x14ac:dyDescent="0.3">
      <c r="A185" s="577">
        <v>89</v>
      </c>
      <c r="B185" s="613" t="s">
        <v>739</v>
      </c>
      <c r="C185" s="645"/>
      <c r="D185" s="584" t="s">
        <v>467</v>
      </c>
      <c r="E185" s="656"/>
      <c r="F185" s="656"/>
      <c r="G185" s="649"/>
      <c r="H185" s="647" t="s">
        <v>1018</v>
      </c>
      <c r="I185" s="647" t="s">
        <v>1019</v>
      </c>
      <c r="J185" s="647" t="s">
        <v>1020</v>
      </c>
      <c r="K185" s="647" t="s">
        <v>1021</v>
      </c>
      <c r="L185" s="647" t="s">
        <v>1022</v>
      </c>
      <c r="M185" s="658" t="s">
        <v>1023</v>
      </c>
    </row>
    <row r="186" spans="1:13" ht="18" customHeight="1" thickBot="1" x14ac:dyDescent="0.3">
      <c r="A186" s="797">
        <v>90</v>
      </c>
      <c r="B186" s="613" t="s">
        <v>1024</v>
      </c>
      <c r="C186" s="645"/>
      <c r="D186" s="584" t="s">
        <v>467</v>
      </c>
      <c r="E186" s="655"/>
      <c r="F186" s="655"/>
      <c r="G186" s="798"/>
      <c r="H186" s="799">
        <v>1.0046296296296296E-2</v>
      </c>
      <c r="I186" s="799">
        <v>1.0925925925925924E-2</v>
      </c>
      <c r="J186" s="799">
        <v>1.1805555555555555E-2</v>
      </c>
      <c r="K186" s="799">
        <v>1.2685185185185183E-2</v>
      </c>
      <c r="L186" s="799">
        <v>1.3657407407407408E-2</v>
      </c>
      <c r="M186" s="648"/>
    </row>
    <row r="187" spans="1:13" ht="18.600000000000001" thickBot="1" x14ac:dyDescent="0.3">
      <c r="A187" s="577">
        <v>91</v>
      </c>
      <c r="B187" s="613" t="s">
        <v>746</v>
      </c>
      <c r="C187" s="645"/>
      <c r="D187" s="584" t="s">
        <v>467</v>
      </c>
      <c r="E187" s="655"/>
      <c r="F187" s="581"/>
      <c r="G187" s="656"/>
      <c r="H187" s="647" t="s">
        <v>1025</v>
      </c>
      <c r="I187" s="647" t="s">
        <v>1026</v>
      </c>
      <c r="J187" s="647" t="s">
        <v>1027</v>
      </c>
      <c r="K187" s="647" t="s">
        <v>1028</v>
      </c>
      <c r="L187" s="647" t="s">
        <v>771</v>
      </c>
      <c r="M187" s="648"/>
    </row>
    <row r="188" spans="1:13" ht="18.600000000000001" thickBot="1" x14ac:dyDescent="0.3">
      <c r="A188" s="577">
        <v>92</v>
      </c>
      <c r="B188" s="613" t="s">
        <v>1029</v>
      </c>
      <c r="C188" s="645"/>
      <c r="D188" s="584" t="s">
        <v>467</v>
      </c>
      <c r="E188" s="655"/>
      <c r="F188" s="655"/>
      <c r="G188" s="798"/>
      <c r="H188" s="799">
        <v>1.5625E-2</v>
      </c>
      <c r="I188" s="799">
        <v>1.6666666666666666E-2</v>
      </c>
      <c r="J188" s="799">
        <v>1.8055555555555557E-2</v>
      </c>
      <c r="K188" s="656"/>
      <c r="L188" s="656"/>
      <c r="M188" s="648"/>
    </row>
    <row r="189" spans="1:13" ht="18.600000000000001" thickBot="1" x14ac:dyDescent="0.3">
      <c r="A189" s="577">
        <v>93</v>
      </c>
      <c r="B189" s="800" t="s">
        <v>762</v>
      </c>
      <c r="C189" s="801"/>
      <c r="D189" s="584" t="s">
        <v>467</v>
      </c>
      <c r="E189" s="649"/>
      <c r="F189" s="649"/>
      <c r="G189" s="651" t="s">
        <v>1030</v>
      </c>
      <c r="H189" s="651" t="s">
        <v>919</v>
      </c>
      <c r="I189" s="651" t="s">
        <v>1031</v>
      </c>
      <c r="J189" s="651" t="s">
        <v>1032</v>
      </c>
      <c r="K189" s="651" t="s">
        <v>598</v>
      </c>
      <c r="L189" s="651" t="s">
        <v>599</v>
      </c>
      <c r="M189" s="802" t="s">
        <v>1033</v>
      </c>
    </row>
    <row r="190" spans="1:13" ht="19.2" customHeight="1" thickBot="1" x14ac:dyDescent="0.3">
      <c r="A190" s="684">
        <v>94</v>
      </c>
      <c r="B190" s="613" t="s">
        <v>768</v>
      </c>
      <c r="C190" s="645"/>
      <c r="D190" s="584" t="s">
        <v>467</v>
      </c>
      <c r="E190" s="685"/>
      <c r="F190" s="686" t="s">
        <v>920</v>
      </c>
      <c r="G190" s="686" t="s">
        <v>921</v>
      </c>
      <c r="H190" s="602" t="s">
        <v>1034</v>
      </c>
      <c r="I190" s="602" t="s">
        <v>1035</v>
      </c>
      <c r="J190" s="602" t="s">
        <v>1036</v>
      </c>
      <c r="K190" s="602" t="s">
        <v>775</v>
      </c>
      <c r="L190" s="602" t="s">
        <v>1037</v>
      </c>
      <c r="M190" s="603" t="s">
        <v>606</v>
      </c>
    </row>
    <row r="191" spans="1:13" ht="18" customHeight="1" thickBot="1" x14ac:dyDescent="0.3">
      <c r="A191" s="577">
        <v>95</v>
      </c>
      <c r="B191" s="800" t="s">
        <v>776</v>
      </c>
      <c r="C191" s="801"/>
      <c r="D191" s="580" t="s">
        <v>613</v>
      </c>
      <c r="E191" s="651" t="s">
        <v>1038</v>
      </c>
      <c r="F191" s="651" t="s">
        <v>1039</v>
      </c>
      <c r="G191" s="651" t="s">
        <v>610</v>
      </c>
      <c r="H191" s="651" t="s">
        <v>925</v>
      </c>
      <c r="I191" s="651" t="s">
        <v>1040</v>
      </c>
      <c r="J191" s="651" t="s">
        <v>926</v>
      </c>
      <c r="K191" s="651" t="s">
        <v>1041</v>
      </c>
      <c r="L191" s="649"/>
      <c r="M191" s="688"/>
    </row>
    <row r="192" spans="1:13" ht="28.5" customHeight="1" thickBot="1" x14ac:dyDescent="0.3">
      <c r="A192" s="577">
        <v>96</v>
      </c>
      <c r="B192" s="800" t="s">
        <v>783</v>
      </c>
      <c r="C192" s="801"/>
      <c r="D192" s="580" t="s">
        <v>613</v>
      </c>
      <c r="E192" s="651" t="s">
        <v>1042</v>
      </c>
      <c r="F192" s="651" t="s">
        <v>933</v>
      </c>
      <c r="G192" s="651" t="s">
        <v>1043</v>
      </c>
      <c r="H192" s="651" t="s">
        <v>1044</v>
      </c>
      <c r="I192" s="651" t="s">
        <v>1045</v>
      </c>
      <c r="J192" s="647" t="s">
        <v>626</v>
      </c>
      <c r="K192" s="649"/>
      <c r="L192" s="649"/>
      <c r="M192" s="688"/>
    </row>
    <row r="193" spans="1:24" ht="18" customHeight="1" thickBot="1" x14ac:dyDescent="0.3">
      <c r="A193" s="577">
        <v>97</v>
      </c>
      <c r="B193" s="613" t="s">
        <v>242</v>
      </c>
      <c r="C193" s="645"/>
      <c r="D193" s="580" t="s">
        <v>800</v>
      </c>
      <c r="E193" s="651" t="s">
        <v>1046</v>
      </c>
      <c r="F193" s="697">
        <v>184</v>
      </c>
      <c r="G193" s="697">
        <v>175</v>
      </c>
      <c r="H193" s="697">
        <v>165</v>
      </c>
      <c r="I193" s="697">
        <v>150</v>
      </c>
      <c r="J193" s="696">
        <v>140</v>
      </c>
      <c r="K193" s="696">
        <v>130</v>
      </c>
      <c r="L193" s="696">
        <v>120</v>
      </c>
      <c r="M193" s="698">
        <v>110</v>
      </c>
      <c r="N193" s="415" t="s">
        <v>1219</v>
      </c>
    </row>
    <row r="194" spans="1:24" ht="18" customHeight="1" thickBot="1" x14ac:dyDescent="0.3">
      <c r="A194" s="577">
        <v>98</v>
      </c>
      <c r="B194" s="613" t="s">
        <v>802</v>
      </c>
      <c r="C194" s="645"/>
      <c r="D194" s="580" t="s">
        <v>800</v>
      </c>
      <c r="E194" s="651" t="s">
        <v>1281</v>
      </c>
      <c r="F194" s="697">
        <v>400</v>
      </c>
      <c r="G194" s="697">
        <v>350</v>
      </c>
      <c r="H194" s="696">
        <v>300</v>
      </c>
      <c r="I194" s="696">
        <v>280</v>
      </c>
      <c r="J194" s="696">
        <v>240</v>
      </c>
      <c r="K194" s="696">
        <v>220</v>
      </c>
      <c r="L194" s="696">
        <v>200</v>
      </c>
      <c r="M194" s="698">
        <v>180</v>
      </c>
      <c r="N194" s="415" t="s">
        <v>1219</v>
      </c>
    </row>
    <row r="195" spans="1:24" ht="18" customHeight="1" thickBot="1" x14ac:dyDescent="0.3">
      <c r="A195" s="577">
        <v>99</v>
      </c>
      <c r="B195" s="613" t="s">
        <v>803</v>
      </c>
      <c r="C195" s="645"/>
      <c r="D195" s="580" t="s">
        <v>800</v>
      </c>
      <c r="E195" s="651" t="s">
        <v>1282</v>
      </c>
      <c r="F195" s="697">
        <v>630</v>
      </c>
      <c r="G195" s="696">
        <v>600</v>
      </c>
      <c r="H195" s="696">
        <v>560</v>
      </c>
      <c r="I195" s="696">
        <v>520</v>
      </c>
      <c r="J195" s="696">
        <v>470</v>
      </c>
      <c r="K195" s="696">
        <v>430</v>
      </c>
      <c r="L195" s="696">
        <v>400</v>
      </c>
      <c r="M195" s="698">
        <v>360</v>
      </c>
      <c r="N195" s="415" t="s">
        <v>1219</v>
      </c>
    </row>
    <row r="196" spans="1:24" ht="18" customHeight="1" thickBot="1" x14ac:dyDescent="0.3">
      <c r="A196" s="577">
        <v>100</v>
      </c>
      <c r="B196" s="613" t="s">
        <v>804</v>
      </c>
      <c r="C196" s="645"/>
      <c r="D196" s="580" t="s">
        <v>800</v>
      </c>
      <c r="E196" s="696">
        <v>14.3</v>
      </c>
      <c r="F196" s="696">
        <v>13.6</v>
      </c>
      <c r="G196" s="696">
        <v>12.9</v>
      </c>
      <c r="H196" s="696">
        <v>12.1</v>
      </c>
      <c r="I196" s="696">
        <v>11.3</v>
      </c>
      <c r="J196" s="696">
        <v>10.5</v>
      </c>
      <c r="K196" s="696">
        <v>10</v>
      </c>
      <c r="L196" s="696">
        <v>9.5</v>
      </c>
      <c r="M196" s="803">
        <v>9</v>
      </c>
      <c r="N196" s="415" t="s">
        <v>800</v>
      </c>
    </row>
    <row r="197" spans="1:24" ht="30" customHeight="1" x14ac:dyDescent="0.25">
      <c r="A197" s="1067">
        <v>101</v>
      </c>
      <c r="B197" s="1049" t="s">
        <v>805</v>
      </c>
      <c r="C197" s="721" t="s">
        <v>1047</v>
      </c>
      <c r="D197" s="584" t="s">
        <v>800</v>
      </c>
      <c r="E197" s="700">
        <v>62</v>
      </c>
      <c r="F197" s="700">
        <v>53</v>
      </c>
      <c r="G197" s="700">
        <v>46</v>
      </c>
      <c r="H197" s="722">
        <v>39</v>
      </c>
      <c r="I197" s="722">
        <v>32</v>
      </c>
      <c r="J197" s="722">
        <v>28</v>
      </c>
      <c r="K197" s="804">
        <v>25</v>
      </c>
      <c r="L197" s="804">
        <v>19</v>
      </c>
      <c r="M197" s="805">
        <v>16</v>
      </c>
      <c r="P197"/>
      <c r="R197"/>
      <c r="T197"/>
      <c r="V197"/>
      <c r="X197"/>
    </row>
    <row r="198" spans="1:24" ht="20.399999999999999" customHeight="1" thickBot="1" x14ac:dyDescent="0.3">
      <c r="A198" s="1068"/>
      <c r="B198" s="1051"/>
      <c r="C198" s="724" t="s">
        <v>1048</v>
      </c>
      <c r="D198" s="588" t="s">
        <v>800</v>
      </c>
      <c r="E198" s="708"/>
      <c r="F198" s="708"/>
      <c r="G198" s="708"/>
      <c r="H198" s="675">
        <v>40</v>
      </c>
      <c r="I198" s="609">
        <v>33</v>
      </c>
      <c r="J198" s="706">
        <v>29</v>
      </c>
      <c r="K198" s="806">
        <v>26</v>
      </c>
      <c r="L198" s="806">
        <v>20</v>
      </c>
      <c r="M198" s="807">
        <v>17</v>
      </c>
      <c r="P198"/>
      <c r="R198"/>
      <c r="T198"/>
      <c r="V198"/>
      <c r="X198"/>
    </row>
    <row r="199" spans="1:24" ht="27" customHeight="1" x14ac:dyDescent="0.25">
      <c r="A199" s="1067">
        <v>102</v>
      </c>
      <c r="B199" s="1049" t="s">
        <v>810</v>
      </c>
      <c r="C199" s="721" t="s">
        <v>1049</v>
      </c>
      <c r="D199" s="584" t="s">
        <v>800</v>
      </c>
      <c r="E199" s="686" t="s">
        <v>1050</v>
      </c>
      <c r="F199" s="700">
        <v>56</v>
      </c>
      <c r="G199" s="700">
        <v>48</v>
      </c>
      <c r="H199" s="700">
        <v>42</v>
      </c>
      <c r="I199" s="700">
        <v>38</v>
      </c>
      <c r="J199" s="722">
        <v>32</v>
      </c>
      <c r="K199" s="804">
        <v>27</v>
      </c>
      <c r="L199" s="804">
        <v>23</v>
      </c>
      <c r="M199" s="632"/>
    </row>
    <row r="200" spans="1:24" ht="18" customHeight="1" thickBot="1" x14ac:dyDescent="0.3">
      <c r="A200" s="1068"/>
      <c r="B200" s="1051"/>
      <c r="C200" s="724" t="s">
        <v>1051</v>
      </c>
      <c r="D200" s="588" t="s">
        <v>800</v>
      </c>
      <c r="E200" s="708"/>
      <c r="F200" s="708"/>
      <c r="G200" s="808">
        <v>52</v>
      </c>
      <c r="H200" s="808">
        <v>46</v>
      </c>
      <c r="I200" s="705">
        <v>39</v>
      </c>
      <c r="J200" s="706">
        <v>33</v>
      </c>
      <c r="K200" s="806">
        <v>28</v>
      </c>
      <c r="L200" s="806">
        <v>24</v>
      </c>
      <c r="M200" s="809">
        <v>20</v>
      </c>
    </row>
    <row r="201" spans="1:24" ht="27" customHeight="1" thickBot="1" x14ac:dyDescent="0.3">
      <c r="A201" s="1067">
        <v>103</v>
      </c>
      <c r="B201" s="1049" t="s">
        <v>815</v>
      </c>
      <c r="C201" s="721" t="s">
        <v>1052</v>
      </c>
      <c r="D201" s="584" t="s">
        <v>800</v>
      </c>
      <c r="E201" s="700">
        <v>61</v>
      </c>
      <c r="F201" s="700">
        <v>52</v>
      </c>
      <c r="G201" s="700">
        <v>46</v>
      </c>
      <c r="H201" s="722">
        <v>39</v>
      </c>
      <c r="I201" s="722">
        <v>32</v>
      </c>
      <c r="J201" s="722">
        <v>25</v>
      </c>
      <c r="K201" s="804">
        <v>22</v>
      </c>
      <c r="L201" s="804">
        <v>19</v>
      </c>
      <c r="M201" s="805">
        <v>16</v>
      </c>
    </row>
    <row r="202" spans="1:24" ht="18" customHeight="1" thickBot="1" x14ac:dyDescent="0.3">
      <c r="A202" s="1069"/>
      <c r="B202" s="1053"/>
      <c r="C202" s="810" t="s">
        <v>1053</v>
      </c>
      <c r="D202" s="811" t="s">
        <v>800</v>
      </c>
      <c r="E202" s="812"/>
      <c r="F202" s="812"/>
      <c r="G202" s="813">
        <v>49</v>
      </c>
      <c r="H202" s="722">
        <v>42</v>
      </c>
      <c r="I202" s="722">
        <v>35</v>
      </c>
      <c r="J202" s="722">
        <v>28</v>
      </c>
      <c r="K202" s="804">
        <v>21</v>
      </c>
      <c r="L202" s="804">
        <v>19</v>
      </c>
      <c r="M202" s="805">
        <v>16</v>
      </c>
    </row>
    <row r="203" spans="1:24" ht="18.75" customHeight="1" thickBot="1" x14ac:dyDescent="0.3">
      <c r="A203" s="1068"/>
      <c r="B203" s="1051"/>
      <c r="C203" s="724" t="s">
        <v>1054</v>
      </c>
      <c r="D203" s="588" t="s">
        <v>800</v>
      </c>
      <c r="E203" s="708"/>
      <c r="F203" s="708"/>
      <c r="G203" s="708"/>
      <c r="H203" s="722">
        <v>40</v>
      </c>
      <c r="I203" s="722">
        <v>33</v>
      </c>
      <c r="J203" s="722">
        <v>26</v>
      </c>
      <c r="K203" s="804">
        <v>23</v>
      </c>
      <c r="L203" s="804">
        <v>20</v>
      </c>
      <c r="M203" s="805">
        <v>17</v>
      </c>
    </row>
    <row r="204" spans="1:24" ht="18" customHeight="1" thickBot="1" x14ac:dyDescent="0.3">
      <c r="A204" s="797">
        <v>104</v>
      </c>
      <c r="B204" s="613" t="s">
        <v>1055</v>
      </c>
      <c r="C204" s="814" t="s">
        <v>1056</v>
      </c>
      <c r="D204" s="580" t="s">
        <v>800</v>
      </c>
      <c r="E204" s="655"/>
      <c r="F204" s="655"/>
      <c r="G204" s="655"/>
      <c r="H204" s="655"/>
      <c r="I204" s="697">
        <v>40</v>
      </c>
      <c r="J204" s="696">
        <v>35</v>
      </c>
      <c r="K204" s="696">
        <v>30</v>
      </c>
      <c r="L204" s="696">
        <v>26</v>
      </c>
      <c r="M204" s="698">
        <v>22</v>
      </c>
    </row>
    <row r="205" spans="1:24" ht="18" customHeight="1" thickBot="1" x14ac:dyDescent="0.3">
      <c r="A205" s="577">
        <v>105</v>
      </c>
      <c r="B205" s="613" t="s">
        <v>821</v>
      </c>
      <c r="C205" s="814" t="s">
        <v>822</v>
      </c>
      <c r="D205" s="580" t="s">
        <v>800</v>
      </c>
      <c r="E205" s="655"/>
      <c r="F205" s="655"/>
      <c r="G205" s="655"/>
      <c r="H205" s="655"/>
      <c r="I205" s="696">
        <v>58</v>
      </c>
      <c r="J205" s="696">
        <v>48</v>
      </c>
      <c r="K205" s="696">
        <v>39</v>
      </c>
      <c r="L205" s="696">
        <v>32</v>
      </c>
      <c r="M205" s="698">
        <v>25</v>
      </c>
    </row>
    <row r="206" spans="1:24" s="436" customFormat="1" ht="28.5" customHeight="1" x14ac:dyDescent="0.25">
      <c r="A206" s="1067">
        <v>106</v>
      </c>
      <c r="B206" s="1020" t="s">
        <v>823</v>
      </c>
      <c r="C206" s="721" t="s">
        <v>1057</v>
      </c>
      <c r="D206" s="584" t="s">
        <v>800</v>
      </c>
      <c r="E206" s="686" t="s">
        <v>1058</v>
      </c>
      <c r="F206" s="700">
        <v>15.8</v>
      </c>
      <c r="G206" s="700">
        <v>14</v>
      </c>
      <c r="H206" s="700">
        <v>12</v>
      </c>
      <c r="I206" s="700">
        <v>10</v>
      </c>
      <c r="J206" s="722">
        <v>8.5</v>
      </c>
      <c r="K206" s="722">
        <v>7.5</v>
      </c>
      <c r="L206" s="722">
        <v>6.5</v>
      </c>
      <c r="M206" s="632"/>
    </row>
    <row r="207" spans="1:24" ht="18" customHeight="1" thickBot="1" x14ac:dyDescent="0.3">
      <c r="A207" s="1068"/>
      <c r="B207" s="1044"/>
      <c r="C207" s="724" t="s">
        <v>1059</v>
      </c>
      <c r="D207" s="588" t="s">
        <v>800</v>
      </c>
      <c r="E207" s="708"/>
      <c r="F207" s="708"/>
      <c r="G207" s="808">
        <v>14.8</v>
      </c>
      <c r="H207" s="815">
        <v>12.8</v>
      </c>
      <c r="I207" s="815">
        <v>10.8</v>
      </c>
      <c r="J207" s="816">
        <v>9</v>
      </c>
      <c r="K207" s="816">
        <v>8</v>
      </c>
      <c r="L207" s="816">
        <v>7</v>
      </c>
      <c r="M207" s="809">
        <v>6</v>
      </c>
    </row>
    <row r="208" spans="1:24" ht="31.5" customHeight="1" x14ac:dyDescent="0.25">
      <c r="A208" s="1037">
        <v>107</v>
      </c>
      <c r="B208" s="1049" t="s">
        <v>830</v>
      </c>
      <c r="C208" s="721" t="s">
        <v>1060</v>
      </c>
      <c r="D208" s="584" t="s">
        <v>13</v>
      </c>
      <c r="E208" s="817" t="s">
        <v>1061</v>
      </c>
      <c r="F208" s="817">
        <v>5250</v>
      </c>
      <c r="G208" s="817">
        <v>4600</v>
      </c>
      <c r="H208" s="817">
        <v>4000</v>
      </c>
      <c r="I208" s="725">
        <v>3200</v>
      </c>
      <c r="J208" s="818">
        <v>2400</v>
      </c>
      <c r="K208" s="818">
        <v>2000</v>
      </c>
      <c r="L208" s="818">
        <v>1600</v>
      </c>
      <c r="M208" s="728"/>
    </row>
    <row r="209" spans="1:13" ht="18" customHeight="1" thickBot="1" x14ac:dyDescent="0.3">
      <c r="A209" s="1063"/>
      <c r="B209" s="1092"/>
      <c r="C209" s="724" t="s">
        <v>1062</v>
      </c>
      <c r="D209" s="588" t="s">
        <v>13</v>
      </c>
      <c r="E209" s="819"/>
      <c r="F209" s="819"/>
      <c r="G209" s="820">
        <v>4700</v>
      </c>
      <c r="H209" s="820">
        <v>4100</v>
      </c>
      <c r="I209" s="820">
        <v>3300</v>
      </c>
      <c r="J209" s="820">
        <v>2500</v>
      </c>
      <c r="K209" s="820">
        <v>2100</v>
      </c>
      <c r="L209" s="820">
        <v>1700</v>
      </c>
      <c r="M209" s="821">
        <v>1300</v>
      </c>
    </row>
    <row r="210" spans="1:13" ht="18" customHeight="1" thickBot="1" x14ac:dyDescent="0.3">
      <c r="A210" s="577">
        <v>108</v>
      </c>
      <c r="B210" s="613" t="s">
        <v>1063</v>
      </c>
      <c r="C210" s="720" t="s">
        <v>1064</v>
      </c>
      <c r="D210" s="580" t="s">
        <v>13</v>
      </c>
      <c r="E210" s="736">
        <v>4500</v>
      </c>
      <c r="F210" s="736">
        <v>3850</v>
      </c>
      <c r="G210" s="736">
        <v>3400</v>
      </c>
      <c r="H210" s="736">
        <v>3000</v>
      </c>
      <c r="I210" s="737">
        <v>2400</v>
      </c>
      <c r="J210" s="737">
        <v>2000</v>
      </c>
      <c r="K210" s="737">
        <v>1600</v>
      </c>
      <c r="L210" s="737">
        <v>1300</v>
      </c>
      <c r="M210" s="738">
        <v>1000</v>
      </c>
    </row>
    <row r="211" spans="1:13" ht="18" customHeight="1" thickBot="1" x14ac:dyDescent="0.3">
      <c r="A211" s="577">
        <v>109</v>
      </c>
      <c r="B211" s="613" t="s">
        <v>839</v>
      </c>
      <c r="C211" s="645"/>
      <c r="D211" s="580" t="s">
        <v>13</v>
      </c>
      <c r="E211" s="655"/>
      <c r="F211" s="655"/>
      <c r="G211" s="736">
        <v>350</v>
      </c>
      <c r="H211" s="736">
        <v>340</v>
      </c>
      <c r="I211" s="736">
        <v>330</v>
      </c>
      <c r="J211" s="736">
        <v>320</v>
      </c>
      <c r="K211" s="736">
        <v>310</v>
      </c>
      <c r="L211" s="736">
        <v>300</v>
      </c>
      <c r="M211" s="755">
        <v>290</v>
      </c>
    </row>
    <row r="212" spans="1:13" ht="18" customHeight="1" x14ac:dyDescent="0.25">
      <c r="A212" s="1037">
        <v>110</v>
      </c>
      <c r="B212" s="1020" t="s">
        <v>840</v>
      </c>
      <c r="C212" s="721" t="s">
        <v>1065</v>
      </c>
      <c r="D212" s="584" t="s">
        <v>13</v>
      </c>
      <c r="E212" s="727"/>
      <c r="F212" s="727"/>
      <c r="G212" s="727"/>
      <c r="H212" s="725">
        <v>1800</v>
      </c>
      <c r="I212" s="725">
        <v>1500</v>
      </c>
      <c r="J212" s="725">
        <v>1200</v>
      </c>
      <c r="K212" s="725">
        <v>1000</v>
      </c>
      <c r="L212" s="725">
        <v>800</v>
      </c>
      <c r="M212" s="748">
        <v>600</v>
      </c>
    </row>
    <row r="213" spans="1:13" ht="18" customHeight="1" thickBot="1" x14ac:dyDescent="0.3">
      <c r="A213" s="1063"/>
      <c r="B213" s="1044"/>
      <c r="C213" s="724" t="s">
        <v>1066</v>
      </c>
      <c r="D213" s="588" t="s">
        <v>13</v>
      </c>
      <c r="E213" s="819"/>
      <c r="F213" s="819"/>
      <c r="G213" s="819"/>
      <c r="H213" s="822">
        <v>240</v>
      </c>
      <c r="I213" s="823">
        <v>230</v>
      </c>
      <c r="J213" s="823">
        <v>220</v>
      </c>
      <c r="K213" s="823">
        <v>210</v>
      </c>
      <c r="L213" s="823">
        <v>200</v>
      </c>
      <c r="M213" s="824">
        <v>190</v>
      </c>
    </row>
    <row r="214" spans="1:13" ht="16.5" customHeight="1" x14ac:dyDescent="0.25">
      <c r="A214" s="1093" t="s">
        <v>1067</v>
      </c>
      <c r="B214" s="1094"/>
      <c r="C214" s="1095"/>
      <c r="D214" s="1096" t="s">
        <v>1068</v>
      </c>
      <c r="E214" s="1097"/>
      <c r="F214" s="1097"/>
      <c r="G214" s="1097"/>
      <c r="H214" s="1097"/>
      <c r="I214" s="1097"/>
      <c r="J214" s="1097"/>
      <c r="K214" s="1097"/>
      <c r="L214" s="1097"/>
      <c r="M214" s="1098"/>
    </row>
    <row r="215" spans="1:13" ht="35.4" customHeight="1" x14ac:dyDescent="0.25">
      <c r="A215" s="1075"/>
      <c r="B215" s="1076"/>
      <c r="C215" s="1077"/>
      <c r="D215" s="1099" t="s">
        <v>1069</v>
      </c>
      <c r="E215" s="1100"/>
      <c r="F215" s="1100"/>
      <c r="G215" s="1100"/>
      <c r="H215" s="1100"/>
      <c r="I215" s="1100"/>
      <c r="J215" s="1100"/>
      <c r="K215" s="1100"/>
      <c r="L215" s="1100"/>
      <c r="M215" s="1101"/>
    </row>
    <row r="216" spans="1:13" ht="35.4" customHeight="1" x14ac:dyDescent="0.25">
      <c r="A216" s="1075"/>
      <c r="B216" s="1076"/>
      <c r="C216" s="1077"/>
      <c r="D216" s="1099" t="s">
        <v>1070</v>
      </c>
      <c r="E216" s="1102"/>
      <c r="F216" s="1102"/>
      <c r="G216" s="1102"/>
      <c r="H216" s="1102"/>
      <c r="I216" s="1102"/>
      <c r="J216" s="1102"/>
      <c r="K216" s="1102"/>
      <c r="L216" s="1102"/>
      <c r="M216" s="1103"/>
    </row>
    <row r="217" spans="1:13" ht="45.6" customHeight="1" x14ac:dyDescent="0.25">
      <c r="A217" s="1075"/>
      <c r="B217" s="1076"/>
      <c r="C217" s="1077"/>
      <c r="D217" s="1104" t="s">
        <v>1071</v>
      </c>
      <c r="E217" s="1105"/>
      <c r="F217" s="1105"/>
      <c r="G217" s="1105"/>
      <c r="H217" s="1105"/>
      <c r="I217" s="1105"/>
      <c r="J217" s="1105"/>
      <c r="K217" s="1105"/>
      <c r="L217" s="1105"/>
      <c r="M217" s="1106"/>
    </row>
    <row r="218" spans="1:13" ht="37.5" customHeight="1" x14ac:dyDescent="0.25">
      <c r="A218" s="1075"/>
      <c r="B218" s="1076"/>
      <c r="C218" s="1077"/>
      <c r="D218" s="1107" t="s">
        <v>1072</v>
      </c>
      <c r="E218" s="1108"/>
      <c r="F218" s="1108"/>
      <c r="G218" s="1108"/>
      <c r="H218" s="1108"/>
      <c r="I218" s="1108"/>
      <c r="J218" s="1108"/>
      <c r="K218" s="1108"/>
      <c r="L218" s="1108"/>
      <c r="M218" s="1109"/>
    </row>
    <row r="219" spans="1:13" ht="33.75" customHeight="1" x14ac:dyDescent="0.25">
      <c r="A219" s="1075"/>
      <c r="B219" s="1076"/>
      <c r="C219" s="1077"/>
      <c r="D219" s="1107" t="s">
        <v>1073</v>
      </c>
      <c r="E219" s="1107"/>
      <c r="F219" s="1107"/>
      <c r="G219" s="1107"/>
      <c r="H219" s="1107"/>
      <c r="I219" s="1107"/>
      <c r="J219" s="1107"/>
      <c r="K219" s="1107"/>
      <c r="L219" s="1107"/>
      <c r="M219" s="1119"/>
    </row>
    <row r="220" spans="1:13" s="437" customFormat="1" ht="35.25" customHeight="1" x14ac:dyDescent="0.25">
      <c r="A220" s="1075"/>
      <c r="B220" s="1076"/>
      <c r="C220" s="1077"/>
      <c r="D220" s="1084" t="s">
        <v>1074</v>
      </c>
      <c r="E220" s="1085"/>
      <c r="F220" s="1085"/>
      <c r="G220" s="1085"/>
      <c r="H220" s="1085"/>
      <c r="I220" s="1085"/>
      <c r="J220" s="1085"/>
      <c r="K220" s="1085"/>
      <c r="L220" s="1085"/>
      <c r="M220" s="1086"/>
    </row>
    <row r="221" spans="1:13" s="437" customFormat="1" ht="20.25" customHeight="1" x14ac:dyDescent="0.25">
      <c r="A221" s="1075"/>
      <c r="B221" s="1076"/>
      <c r="C221" s="1077"/>
      <c r="D221" s="1084" t="s">
        <v>1075</v>
      </c>
      <c r="E221" s="1085"/>
      <c r="F221" s="1085"/>
      <c r="G221" s="1085"/>
      <c r="H221" s="1085"/>
      <c r="I221" s="1085"/>
      <c r="J221" s="1085"/>
      <c r="K221" s="1085"/>
      <c r="L221" s="1085"/>
      <c r="M221" s="1086"/>
    </row>
    <row r="222" spans="1:13" s="437" customFormat="1" ht="57" customHeight="1" x14ac:dyDescent="0.25">
      <c r="A222" s="1078"/>
      <c r="B222" s="1079"/>
      <c r="C222" s="1080"/>
      <c r="D222" s="1120" t="s">
        <v>1076</v>
      </c>
      <c r="E222" s="1121"/>
      <c r="F222" s="1121"/>
      <c r="G222" s="1121"/>
      <c r="H222" s="1121"/>
      <c r="I222" s="1121"/>
      <c r="J222" s="1121"/>
      <c r="K222" s="1121"/>
      <c r="L222" s="1121"/>
      <c r="M222" s="1122"/>
    </row>
    <row r="223" spans="1:13" s="437" customFormat="1" ht="35.4" customHeight="1" x14ac:dyDescent="0.25">
      <c r="A223" s="1072"/>
      <c r="B223" s="1073"/>
      <c r="C223" s="1074"/>
      <c r="D223" s="1081" t="s">
        <v>1077</v>
      </c>
      <c r="E223" s="1082"/>
      <c r="F223" s="1082"/>
      <c r="G223" s="1082"/>
      <c r="H223" s="1082"/>
      <c r="I223" s="1082"/>
      <c r="J223" s="1082"/>
      <c r="K223" s="1082"/>
      <c r="L223" s="1082"/>
      <c r="M223" s="1083"/>
    </row>
    <row r="224" spans="1:13" s="437" customFormat="1" ht="36.75" customHeight="1" x14ac:dyDescent="0.25">
      <c r="A224" s="1075"/>
      <c r="B224" s="1076"/>
      <c r="C224" s="1077"/>
      <c r="D224" s="1084" t="s">
        <v>1078</v>
      </c>
      <c r="E224" s="1085"/>
      <c r="F224" s="1085"/>
      <c r="G224" s="1085"/>
      <c r="H224" s="1085"/>
      <c r="I224" s="1085"/>
      <c r="J224" s="1085"/>
      <c r="K224" s="1085"/>
      <c r="L224" s="1085"/>
      <c r="M224" s="1086"/>
    </row>
    <row r="225" spans="1:13" s="437" customFormat="1" ht="36.75" customHeight="1" x14ac:dyDescent="0.25">
      <c r="A225" s="1075"/>
      <c r="B225" s="1076"/>
      <c r="C225" s="1077"/>
      <c r="D225" s="1084" t="s">
        <v>1079</v>
      </c>
      <c r="E225" s="1085"/>
      <c r="F225" s="1085"/>
      <c r="G225" s="1085"/>
      <c r="H225" s="1085"/>
      <c r="I225" s="1085"/>
      <c r="J225" s="1085"/>
      <c r="K225" s="1085"/>
      <c r="L225" s="1085"/>
      <c r="M225" s="1086"/>
    </row>
    <row r="226" spans="1:13" s="437" customFormat="1" ht="24" customHeight="1" x14ac:dyDescent="0.25">
      <c r="A226" s="1075"/>
      <c r="B226" s="1076"/>
      <c r="C226" s="1077"/>
      <c r="D226" s="1087" t="s">
        <v>1080</v>
      </c>
      <c r="E226" s="1088"/>
      <c r="F226" s="1088"/>
      <c r="G226" s="1088"/>
      <c r="H226" s="1088"/>
      <c r="I226" s="1088"/>
      <c r="J226" s="1088"/>
      <c r="K226" s="1088"/>
      <c r="L226" s="1088"/>
      <c r="M226" s="1089"/>
    </row>
    <row r="227" spans="1:13" s="437" customFormat="1" ht="18" customHeight="1" x14ac:dyDescent="0.25">
      <c r="A227" s="1075"/>
      <c r="B227" s="1076"/>
      <c r="C227" s="1077"/>
      <c r="D227" s="1090" t="s">
        <v>1081</v>
      </c>
      <c r="E227" s="1091"/>
      <c r="F227" s="429" t="s">
        <v>1082</v>
      </c>
      <c r="G227" s="1110" t="s">
        <v>1083</v>
      </c>
      <c r="H227" s="1091"/>
      <c r="I227" s="1091"/>
      <c r="J227" s="1111" t="s">
        <v>1084</v>
      </c>
      <c r="K227" s="1112"/>
      <c r="L227" s="1112"/>
      <c r="M227" s="1113"/>
    </row>
    <row r="228" spans="1:13" s="437" customFormat="1" ht="18" customHeight="1" x14ac:dyDescent="0.25">
      <c r="A228" s="1075"/>
      <c r="B228" s="1076"/>
      <c r="C228" s="1077"/>
      <c r="D228" s="431"/>
      <c r="E228" s="1114" t="s">
        <v>1085</v>
      </c>
      <c r="F228" s="1114"/>
      <c r="G228" s="1114"/>
      <c r="H228" s="1114"/>
      <c r="I228" s="1114"/>
      <c r="J228" s="1114"/>
      <c r="K228" s="1114"/>
      <c r="L228" s="1114"/>
      <c r="M228" s="432"/>
    </row>
    <row r="229" spans="1:13" s="437" customFormat="1" ht="18" customHeight="1" x14ac:dyDescent="0.25">
      <c r="A229" s="1075"/>
      <c r="B229" s="1076"/>
      <c r="C229" s="1077"/>
      <c r="D229" s="431"/>
      <c r="E229" s="1114" t="s">
        <v>1086</v>
      </c>
      <c r="F229" s="1114"/>
      <c r="G229" s="1114"/>
      <c r="H229" s="1114"/>
      <c r="I229" s="1114"/>
      <c r="J229" s="1114"/>
      <c r="K229" s="1114"/>
      <c r="L229" s="1114"/>
      <c r="M229" s="432"/>
    </row>
    <row r="230" spans="1:13" s="437" customFormat="1" ht="51" customHeight="1" x14ac:dyDescent="0.25">
      <c r="A230" s="1075"/>
      <c r="B230" s="1076"/>
      <c r="C230" s="1077"/>
      <c r="D230" s="1090" t="s">
        <v>825</v>
      </c>
      <c r="E230" s="1115"/>
      <c r="F230" s="429" t="s">
        <v>1087</v>
      </c>
      <c r="G230" s="1116" t="s">
        <v>1088</v>
      </c>
      <c r="H230" s="1117"/>
      <c r="I230" s="1117"/>
      <c r="J230" s="1116" t="s">
        <v>1089</v>
      </c>
      <c r="K230" s="1116"/>
      <c r="L230" s="1116"/>
      <c r="M230" s="1118"/>
    </row>
    <row r="231" spans="1:13" s="437" customFormat="1" ht="45.6" customHeight="1" x14ac:dyDescent="0.25">
      <c r="A231" s="1075"/>
      <c r="B231" s="1076"/>
      <c r="C231" s="1077"/>
      <c r="D231" s="1090" t="s">
        <v>825</v>
      </c>
      <c r="E231" s="1115"/>
      <c r="F231" s="429" t="s">
        <v>1090</v>
      </c>
      <c r="G231" s="1116" t="s">
        <v>1091</v>
      </c>
      <c r="H231" s="1117"/>
      <c r="I231" s="1117"/>
      <c r="J231" s="1116" t="s">
        <v>1092</v>
      </c>
      <c r="K231" s="1116"/>
      <c r="L231" s="1116"/>
      <c r="M231" s="1118"/>
    </row>
    <row r="232" spans="1:13" s="437" customFormat="1" ht="33.75" customHeight="1" x14ac:dyDescent="0.25">
      <c r="A232" s="1075"/>
      <c r="B232" s="1076"/>
      <c r="C232" s="1077"/>
      <c r="D232" s="1090" t="s">
        <v>834</v>
      </c>
      <c r="E232" s="1115"/>
      <c r="F232" s="429" t="s">
        <v>1093</v>
      </c>
      <c r="G232" s="1116" t="s">
        <v>1094</v>
      </c>
      <c r="H232" s="1117"/>
      <c r="I232" s="1117"/>
      <c r="J232" s="1116" t="s">
        <v>1095</v>
      </c>
      <c r="K232" s="1116"/>
      <c r="L232" s="1116"/>
      <c r="M232" s="1118"/>
    </row>
    <row r="233" spans="1:13" s="437" customFormat="1" ht="33" customHeight="1" x14ac:dyDescent="0.25">
      <c r="A233" s="1075"/>
      <c r="B233" s="1076"/>
      <c r="C233" s="1077"/>
      <c r="D233" s="1090" t="s">
        <v>1096</v>
      </c>
      <c r="E233" s="1115"/>
      <c r="F233" s="429" t="s">
        <v>1097</v>
      </c>
      <c r="G233" s="1116" t="s">
        <v>1098</v>
      </c>
      <c r="H233" s="1116"/>
      <c r="I233" s="1116"/>
      <c r="J233" s="1123" t="s">
        <v>1099</v>
      </c>
      <c r="K233" s="1124"/>
      <c r="L233" s="1124"/>
      <c r="M233" s="1125"/>
    </row>
    <row r="234" spans="1:13" s="437" customFormat="1" ht="34.5" customHeight="1" x14ac:dyDescent="0.25">
      <c r="A234" s="1075"/>
      <c r="B234" s="1076"/>
      <c r="C234" s="1077"/>
      <c r="D234" s="1090" t="s">
        <v>840</v>
      </c>
      <c r="E234" s="1115"/>
      <c r="F234" s="429" t="s">
        <v>1100</v>
      </c>
      <c r="G234" s="1116" t="s">
        <v>1101</v>
      </c>
      <c r="H234" s="1116"/>
      <c r="I234" s="1116"/>
      <c r="J234" s="1126"/>
      <c r="K234" s="1127"/>
      <c r="L234" s="1127"/>
      <c r="M234" s="1128"/>
    </row>
    <row r="235" spans="1:13" ht="26.25" customHeight="1" x14ac:dyDescent="0.25">
      <c r="A235" s="1075"/>
      <c r="B235" s="1076"/>
      <c r="C235" s="1077"/>
      <c r="D235" s="1090" t="s">
        <v>1102</v>
      </c>
      <c r="E235" s="1090"/>
      <c r="F235" s="1090"/>
      <c r="G235" s="1090"/>
      <c r="H235" s="1090"/>
      <c r="I235" s="1090"/>
      <c r="J235" s="1090"/>
      <c r="K235" s="1090"/>
      <c r="L235" s="1090"/>
      <c r="M235" s="1140"/>
    </row>
    <row r="236" spans="1:13" ht="33.6" customHeight="1" x14ac:dyDescent="0.25">
      <c r="A236" s="1075"/>
      <c r="B236" s="1076"/>
      <c r="C236" s="1077"/>
      <c r="D236" s="1090" t="s">
        <v>830</v>
      </c>
      <c r="E236" s="1090"/>
      <c r="F236" s="429" t="s">
        <v>1103</v>
      </c>
      <c r="G236" s="1116" t="s">
        <v>1104</v>
      </c>
      <c r="H236" s="1116"/>
      <c r="I236" s="1116"/>
      <c r="J236" s="1141" t="s">
        <v>1105</v>
      </c>
      <c r="K236" s="1141"/>
      <c r="L236" s="1141"/>
      <c r="M236" s="1142"/>
    </row>
    <row r="237" spans="1:13" ht="33" customHeight="1" x14ac:dyDescent="0.25">
      <c r="A237" s="1075"/>
      <c r="B237" s="1076"/>
      <c r="C237" s="1077"/>
      <c r="D237" s="1090" t="s">
        <v>1096</v>
      </c>
      <c r="E237" s="1090"/>
      <c r="F237" s="429" t="s">
        <v>1097</v>
      </c>
      <c r="G237" s="1116" t="s">
        <v>1098</v>
      </c>
      <c r="H237" s="1116"/>
      <c r="I237" s="1116"/>
      <c r="J237" s="1116" t="s">
        <v>1099</v>
      </c>
      <c r="K237" s="1116"/>
      <c r="L237" s="1116"/>
      <c r="M237" s="1118"/>
    </row>
    <row r="238" spans="1:13" ht="33.75" customHeight="1" x14ac:dyDescent="0.25">
      <c r="A238" s="1075"/>
      <c r="B238" s="1076"/>
      <c r="C238" s="1077"/>
      <c r="D238" s="1129" t="s">
        <v>840</v>
      </c>
      <c r="E238" s="1129"/>
      <c r="F238" s="433" t="s">
        <v>1100</v>
      </c>
      <c r="G238" s="1130" t="s">
        <v>1106</v>
      </c>
      <c r="H238" s="1130"/>
      <c r="I238" s="1130"/>
      <c r="J238" s="1131"/>
      <c r="K238" s="1132"/>
      <c r="L238" s="1132"/>
      <c r="M238" s="1133"/>
    </row>
    <row r="239" spans="1:13" x14ac:dyDescent="0.25">
      <c r="A239" s="1075"/>
      <c r="B239" s="1076"/>
      <c r="C239" s="1076"/>
      <c r="D239" s="1134" t="s">
        <v>1107</v>
      </c>
      <c r="E239" s="1135"/>
      <c r="F239" s="1135"/>
      <c r="G239" s="1135"/>
      <c r="H239" s="1135"/>
      <c r="I239" s="1135"/>
      <c r="J239" s="1135"/>
      <c r="K239" s="1135"/>
      <c r="L239" s="1135"/>
      <c r="M239" s="1136"/>
    </row>
    <row r="240" spans="1:13" x14ac:dyDescent="0.25">
      <c r="A240" s="1075"/>
      <c r="B240" s="1076"/>
      <c r="C240" s="1076"/>
      <c r="D240" s="1137" t="s">
        <v>1086</v>
      </c>
      <c r="E240" s="1138"/>
      <c r="F240" s="1138"/>
      <c r="G240" s="1138"/>
      <c r="H240" s="1138"/>
      <c r="I240" s="1138"/>
      <c r="J240" s="1138"/>
      <c r="K240" s="1138"/>
      <c r="L240" s="1138"/>
      <c r="M240" s="1139"/>
    </row>
    <row r="241" spans="1:13" ht="34.950000000000003" customHeight="1" x14ac:dyDescent="0.25">
      <c r="A241" s="1075"/>
      <c r="B241" s="1076"/>
      <c r="C241" s="1077"/>
      <c r="D241" s="1090" t="s">
        <v>1108</v>
      </c>
      <c r="E241" s="1090"/>
      <c r="F241" s="429" t="s">
        <v>1103</v>
      </c>
      <c r="G241" s="1116" t="s">
        <v>1109</v>
      </c>
      <c r="H241" s="1116"/>
      <c r="I241" s="1116"/>
      <c r="J241" s="1116" t="s">
        <v>1110</v>
      </c>
      <c r="K241" s="1116"/>
      <c r="L241" s="1116"/>
      <c r="M241" s="1118"/>
    </row>
    <row r="242" spans="1:13" ht="33" customHeight="1" x14ac:dyDescent="0.25">
      <c r="A242" s="1075"/>
      <c r="B242" s="1076"/>
      <c r="C242" s="1077"/>
      <c r="D242" s="1090" t="s">
        <v>834</v>
      </c>
      <c r="E242" s="1090"/>
      <c r="F242" s="429" t="s">
        <v>1093</v>
      </c>
      <c r="G242" s="1116" t="s">
        <v>1111</v>
      </c>
      <c r="H242" s="1116"/>
      <c r="I242" s="1116"/>
      <c r="J242" s="1116" t="s">
        <v>1112</v>
      </c>
      <c r="K242" s="1116"/>
      <c r="L242" s="1116"/>
      <c r="M242" s="1118"/>
    </row>
    <row r="243" spans="1:13" ht="48" customHeight="1" x14ac:dyDescent="0.25">
      <c r="A243" s="1075"/>
      <c r="B243" s="1076"/>
      <c r="C243" s="1077"/>
      <c r="D243" s="1090" t="s">
        <v>1113</v>
      </c>
      <c r="E243" s="1090"/>
      <c r="F243" s="429" t="s">
        <v>1103</v>
      </c>
      <c r="G243" s="1116" t="s">
        <v>1114</v>
      </c>
      <c r="H243" s="1116"/>
      <c r="I243" s="1116"/>
      <c r="J243" s="1146"/>
      <c r="K243" s="1144"/>
      <c r="L243" s="1144"/>
      <c r="M243" s="1145"/>
    </row>
    <row r="244" spans="1:13" ht="31.95" customHeight="1" x14ac:dyDescent="0.25">
      <c r="A244" s="1075"/>
      <c r="B244" s="1076"/>
      <c r="C244" s="1077"/>
      <c r="D244" s="1090" t="s">
        <v>840</v>
      </c>
      <c r="E244" s="1090"/>
      <c r="F244" s="429" t="s">
        <v>1115</v>
      </c>
      <c r="G244" s="1116" t="s">
        <v>1116</v>
      </c>
      <c r="H244" s="1116"/>
      <c r="I244" s="1116"/>
      <c r="J244" s="1143"/>
      <c r="K244" s="1144"/>
      <c r="L244" s="1144"/>
      <c r="M244" s="1145"/>
    </row>
    <row r="245" spans="1:13" ht="36" customHeight="1" x14ac:dyDescent="0.25">
      <c r="A245" s="1078"/>
      <c r="B245" s="1079"/>
      <c r="C245" s="1080"/>
      <c r="D245" s="1090" t="s">
        <v>840</v>
      </c>
      <c r="E245" s="1090"/>
      <c r="F245" s="429" t="s">
        <v>1117</v>
      </c>
      <c r="G245" s="1116" t="s">
        <v>1118</v>
      </c>
      <c r="H245" s="1116"/>
      <c r="I245" s="1116"/>
      <c r="J245" s="1146"/>
      <c r="K245" s="1144"/>
      <c r="L245" s="1144"/>
      <c r="M245" s="1145"/>
    </row>
    <row r="246" spans="1:13" ht="21.75" customHeight="1" x14ac:dyDescent="0.25">
      <c r="A246" s="1072"/>
      <c r="B246" s="1073"/>
      <c r="C246" s="1074"/>
      <c r="D246" s="1090" t="s">
        <v>1102</v>
      </c>
      <c r="E246" s="1090"/>
      <c r="F246" s="1090"/>
      <c r="G246" s="1090"/>
      <c r="H246" s="1090"/>
      <c r="I246" s="1090"/>
      <c r="J246" s="1090"/>
      <c r="K246" s="1090"/>
      <c r="L246" s="1090"/>
      <c r="M246" s="1140"/>
    </row>
    <row r="247" spans="1:13" ht="49.5" customHeight="1" x14ac:dyDescent="0.25">
      <c r="A247" s="1075"/>
      <c r="B247" s="1076"/>
      <c r="C247" s="1077"/>
      <c r="D247" s="1090" t="s">
        <v>1113</v>
      </c>
      <c r="E247" s="1090"/>
      <c r="F247" s="429" t="s">
        <v>1103</v>
      </c>
      <c r="G247" s="1116" t="s">
        <v>1119</v>
      </c>
      <c r="H247" s="1116"/>
      <c r="I247" s="1116"/>
      <c r="J247" s="1146"/>
      <c r="K247" s="1144"/>
      <c r="L247" s="1144"/>
      <c r="M247" s="1145"/>
    </row>
    <row r="248" spans="1:13" ht="36.6" customHeight="1" x14ac:dyDescent="0.25">
      <c r="A248" s="1075"/>
      <c r="B248" s="1076"/>
      <c r="C248" s="1077"/>
      <c r="D248" s="1090" t="s">
        <v>840</v>
      </c>
      <c r="E248" s="1090"/>
      <c r="F248" s="429" t="s">
        <v>1115</v>
      </c>
      <c r="G248" s="1116" t="s">
        <v>1106</v>
      </c>
      <c r="H248" s="1116"/>
      <c r="I248" s="1116"/>
      <c r="J248" s="1143"/>
      <c r="K248" s="1144"/>
      <c r="L248" s="1144"/>
      <c r="M248" s="1145"/>
    </row>
    <row r="249" spans="1:13" ht="33" customHeight="1" x14ac:dyDescent="0.25">
      <c r="A249" s="1075"/>
      <c r="B249" s="1076"/>
      <c r="C249" s="1077"/>
      <c r="D249" s="1090" t="s">
        <v>840</v>
      </c>
      <c r="E249" s="1090"/>
      <c r="F249" s="429" t="s">
        <v>1117</v>
      </c>
      <c r="G249" s="1116" t="s">
        <v>1120</v>
      </c>
      <c r="H249" s="1116"/>
      <c r="I249" s="1116"/>
      <c r="J249" s="1143"/>
      <c r="K249" s="1144"/>
      <c r="L249" s="1144"/>
      <c r="M249" s="1145"/>
    </row>
    <row r="250" spans="1:13" ht="76.5" customHeight="1" x14ac:dyDescent="0.25">
      <c r="A250" s="1075"/>
      <c r="B250" s="1076"/>
      <c r="C250" s="1077"/>
      <c r="D250" s="1147" t="s">
        <v>1121</v>
      </c>
      <c r="E250" s="1148"/>
      <c r="F250" s="1148"/>
      <c r="G250" s="1148"/>
      <c r="H250" s="1148"/>
      <c r="I250" s="1148"/>
      <c r="J250" s="1148"/>
      <c r="K250" s="1148"/>
      <c r="L250" s="1148"/>
      <c r="M250" s="1149"/>
    </row>
    <row r="251" spans="1:13" ht="36.75" customHeight="1" thickBot="1" x14ac:dyDescent="0.3">
      <c r="A251" s="1157"/>
      <c r="B251" s="1158"/>
      <c r="C251" s="1159"/>
      <c r="D251" s="1150" t="s">
        <v>1122</v>
      </c>
      <c r="E251" s="1151"/>
      <c r="F251" s="1151"/>
      <c r="G251" s="1151"/>
      <c r="H251" s="1151"/>
      <c r="I251" s="1151"/>
      <c r="J251" s="1151"/>
      <c r="K251" s="1151"/>
      <c r="L251" s="1151"/>
      <c r="M251" s="1152"/>
    </row>
    <row r="252" spans="1:13" ht="409.2" customHeight="1" x14ac:dyDescent="0.4">
      <c r="A252" s="1153" t="s">
        <v>1123</v>
      </c>
      <c r="B252" s="1154"/>
      <c r="C252" s="1154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</row>
    <row r="253" spans="1:13" ht="24" hidden="1" customHeight="1" x14ac:dyDescent="0.25">
      <c r="A253" s="438"/>
      <c r="B253" s="439"/>
      <c r="C253" s="440"/>
      <c r="D253" s="437"/>
      <c r="E253" s="437"/>
      <c r="F253" s="437"/>
      <c r="G253" s="437"/>
      <c r="H253" s="437"/>
      <c r="I253" s="437"/>
      <c r="J253" s="437"/>
      <c r="K253" s="437"/>
      <c r="L253" s="437"/>
      <c r="M253" s="441"/>
    </row>
    <row r="254" spans="1:13" ht="183" hidden="1" customHeight="1" x14ac:dyDescent="0.25">
      <c r="A254" s="438"/>
      <c r="B254" s="439"/>
      <c r="C254" s="440"/>
      <c r="D254" s="1155"/>
      <c r="E254" s="1155"/>
      <c r="F254" s="1155"/>
      <c r="G254" s="1155"/>
      <c r="H254" s="1155"/>
      <c r="I254" s="1155"/>
      <c r="J254" s="1155"/>
      <c r="K254" s="1155"/>
      <c r="L254" s="1155"/>
      <c r="M254" s="1156"/>
    </row>
    <row r="255" spans="1:13" ht="108" hidden="1" customHeight="1" x14ac:dyDescent="0.25">
      <c r="A255" s="438"/>
      <c r="B255" s="439"/>
      <c r="C255" s="440"/>
      <c r="D255" s="442"/>
      <c r="E255" s="442"/>
      <c r="F255" s="442"/>
      <c r="G255" s="442"/>
      <c r="H255" s="442"/>
      <c r="I255" s="442"/>
      <c r="J255" s="442"/>
      <c r="K255" s="442"/>
      <c r="L255" s="442"/>
      <c r="M255" s="443"/>
    </row>
    <row r="256" spans="1:13" ht="36.75" hidden="1" customHeight="1" x14ac:dyDescent="0.25">
      <c r="A256" s="438"/>
      <c r="B256" s="439"/>
      <c r="C256" s="440"/>
      <c r="D256" s="442"/>
      <c r="E256" s="442"/>
      <c r="F256" s="442"/>
      <c r="G256" s="442"/>
      <c r="H256" s="442"/>
      <c r="I256" s="442"/>
      <c r="J256" s="442"/>
      <c r="K256" s="442"/>
      <c r="L256" s="442"/>
      <c r="M256" s="443"/>
    </row>
    <row r="257" spans="1:13" ht="36.75" hidden="1" customHeight="1" x14ac:dyDescent="0.25">
      <c r="A257" s="438"/>
      <c r="B257" s="439"/>
      <c r="C257" s="440"/>
      <c r="D257" s="442"/>
      <c r="E257" s="442"/>
      <c r="F257" s="442"/>
      <c r="G257" s="442"/>
      <c r="H257" s="442"/>
      <c r="I257" s="442"/>
      <c r="J257" s="442"/>
      <c r="K257" s="442"/>
      <c r="L257" s="442"/>
      <c r="M257" s="443"/>
    </row>
    <row r="258" spans="1:13" ht="36.75" hidden="1" customHeight="1" x14ac:dyDescent="0.25">
      <c r="A258" s="438"/>
      <c r="B258" s="439"/>
      <c r="C258" s="440"/>
      <c r="D258" s="442"/>
      <c r="E258" s="442"/>
      <c r="F258" s="442"/>
      <c r="G258" s="442"/>
      <c r="H258" s="442"/>
      <c r="I258" s="442"/>
      <c r="J258" s="442"/>
      <c r="K258" s="442"/>
      <c r="L258" s="442"/>
      <c r="M258" s="443"/>
    </row>
    <row r="259" spans="1:13" ht="36.75" hidden="1" customHeight="1" x14ac:dyDescent="0.25">
      <c r="A259" s="438"/>
      <c r="B259" s="439"/>
      <c r="C259" s="440"/>
      <c r="D259" s="442"/>
      <c r="E259" s="442"/>
      <c r="F259" s="442"/>
      <c r="G259" s="442"/>
      <c r="H259" s="442"/>
      <c r="I259" s="442"/>
      <c r="J259" s="442"/>
      <c r="K259" s="442"/>
      <c r="L259" s="442"/>
      <c r="M259" s="443"/>
    </row>
    <row r="260" spans="1:13" ht="36.75" hidden="1" customHeight="1" x14ac:dyDescent="0.25">
      <c r="A260" s="438"/>
      <c r="B260" s="439"/>
      <c r="C260" s="440"/>
      <c r="D260" s="442"/>
      <c r="E260" s="442"/>
      <c r="F260" s="442"/>
      <c r="G260" s="442"/>
      <c r="H260" s="442"/>
      <c r="I260" s="442"/>
      <c r="J260" s="442"/>
      <c r="K260" s="442"/>
      <c r="L260" s="442"/>
      <c r="M260" s="443"/>
    </row>
    <row r="261" spans="1:13" ht="36.75" hidden="1" customHeight="1" x14ac:dyDescent="0.25">
      <c r="A261" s="438"/>
      <c r="B261" s="439"/>
      <c r="C261" s="440"/>
      <c r="D261" s="442"/>
      <c r="E261" s="442"/>
      <c r="F261" s="442"/>
      <c r="G261" s="442"/>
      <c r="H261" s="442"/>
      <c r="I261" s="442"/>
      <c r="J261" s="442"/>
      <c r="K261" s="442"/>
      <c r="L261" s="442"/>
      <c r="M261" s="443"/>
    </row>
    <row r="262" spans="1:13" ht="36.75" hidden="1" customHeight="1" x14ac:dyDescent="0.25">
      <c r="A262" s="438"/>
      <c r="B262" s="439"/>
      <c r="C262" s="440"/>
      <c r="D262" s="442"/>
      <c r="E262" s="442"/>
      <c r="F262" s="442"/>
      <c r="G262" s="442"/>
      <c r="H262" s="442"/>
      <c r="I262" s="442"/>
      <c r="J262" s="442"/>
      <c r="K262" s="442"/>
      <c r="L262" s="442"/>
      <c r="M262" s="443"/>
    </row>
    <row r="263" spans="1:13" ht="36.75" hidden="1" customHeight="1" x14ac:dyDescent="0.25">
      <c r="A263" s="438"/>
      <c r="B263" s="439"/>
      <c r="C263" s="440"/>
      <c r="D263" s="437"/>
      <c r="E263" s="437"/>
      <c r="F263" s="437"/>
      <c r="G263" s="437"/>
      <c r="H263" s="437"/>
      <c r="I263" s="437"/>
      <c r="J263" s="437"/>
      <c r="K263" s="437"/>
      <c r="L263" s="437"/>
      <c r="M263" s="441"/>
    </row>
    <row r="264" spans="1:13" ht="39" hidden="1" customHeight="1" x14ac:dyDescent="0.25">
      <c r="A264" s="444"/>
      <c r="B264" s="445"/>
      <c r="C264" s="446"/>
      <c r="D264" s="447"/>
      <c r="E264" s="448"/>
      <c r="F264" s="448"/>
      <c r="G264" s="448"/>
      <c r="H264" s="448"/>
      <c r="I264" s="448"/>
      <c r="J264" s="448"/>
      <c r="K264" s="448"/>
      <c r="L264" s="448"/>
      <c r="M264" s="449"/>
    </row>
    <row r="265" spans="1:13" ht="39" customHeight="1" x14ac:dyDescent="0.25">
      <c r="A265" s="431"/>
      <c r="D265" s="434"/>
      <c r="E265" s="435"/>
      <c r="F265" s="435"/>
      <c r="G265" s="435"/>
      <c r="H265" s="435"/>
      <c r="I265" s="435"/>
      <c r="J265" s="435"/>
      <c r="K265" s="435"/>
      <c r="L265" s="435"/>
      <c r="M265" s="435"/>
    </row>
    <row r="266" spans="1:13" ht="39" customHeight="1" x14ac:dyDescent="0.25">
      <c r="A266" s="431"/>
      <c r="D266" s="434"/>
      <c r="E266" s="435"/>
      <c r="F266" s="435"/>
      <c r="G266" s="435"/>
      <c r="H266" s="435"/>
      <c r="I266" s="435"/>
      <c r="J266" s="435"/>
      <c r="K266" s="435"/>
      <c r="L266" s="435"/>
      <c r="M266" s="435"/>
    </row>
    <row r="267" spans="1:13" ht="39" customHeight="1" x14ac:dyDescent="0.25">
      <c r="A267" s="431"/>
      <c r="D267" s="434"/>
      <c r="E267" s="435"/>
      <c r="F267" s="435"/>
      <c r="G267" s="435"/>
      <c r="H267" s="435"/>
      <c r="I267" s="435"/>
      <c r="J267" s="435"/>
      <c r="K267" s="435"/>
      <c r="L267" s="435"/>
      <c r="M267" s="435"/>
    </row>
    <row r="268" spans="1:13" ht="39" customHeight="1" x14ac:dyDescent="0.25">
      <c r="A268" s="431"/>
      <c r="D268"/>
      <c r="E268"/>
      <c r="F268"/>
      <c r="G268"/>
      <c r="H268"/>
      <c r="I268"/>
      <c r="J268"/>
      <c r="K268"/>
      <c r="L268"/>
      <c r="M268"/>
    </row>
    <row r="269" spans="1:13" x14ac:dyDescent="0.3">
      <c r="A269" s="450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">
      <c r="A270" s="45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">
      <c r="A271" s="450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">
      <c r="A272" s="450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3">
      <c r="A273" s="450"/>
      <c r="B273"/>
      <c r="C273"/>
    </row>
  </sheetData>
  <sheetProtection selectLockedCells="1" selectUnlockedCells="1"/>
  <mergeCells count="183"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workbookViewId="0">
      <selection activeCell="G16" sqref="G16"/>
    </sheetView>
  </sheetViews>
  <sheetFormatPr defaultColWidth="9.109375" defaultRowHeight="13.2" x14ac:dyDescent="0.25"/>
  <cols>
    <col min="1" max="1" width="4" style="14" customWidth="1"/>
    <col min="2" max="2" width="27.6640625" style="14" customWidth="1"/>
    <col min="3" max="3" width="10.5546875" style="14" customWidth="1"/>
    <col min="4" max="4" width="34.44140625" style="14" customWidth="1"/>
    <col min="5" max="5" width="7.6640625" style="14" customWidth="1"/>
    <col min="6" max="6" width="6.88671875" style="14" customWidth="1"/>
    <col min="7" max="7" width="16" style="14" customWidth="1"/>
    <col min="8" max="8" width="13.109375" style="14" customWidth="1"/>
    <col min="9" max="9" width="8.33203125" style="14" customWidth="1"/>
    <col min="10" max="10" width="6" style="14" customWidth="1"/>
    <col min="11" max="16384" width="9.109375" style="14"/>
  </cols>
  <sheetData>
    <row r="1" spans="1:13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204"/>
      <c r="K1" s="204"/>
      <c r="L1" s="204"/>
      <c r="M1" s="204"/>
    </row>
    <row r="2" spans="1:13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291"/>
      <c r="K2" s="291"/>
      <c r="L2" s="291"/>
      <c r="M2" s="291"/>
    </row>
    <row r="3" spans="1:13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206"/>
      <c r="K3" s="204"/>
      <c r="L3" s="204"/>
      <c r="M3" s="204"/>
    </row>
    <row r="4" spans="1:13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206"/>
      <c r="K4" s="204"/>
      <c r="L4" s="204"/>
      <c r="M4" s="204"/>
    </row>
    <row r="5" spans="1:13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292"/>
      <c r="K5" s="291"/>
      <c r="L5" s="291"/>
      <c r="M5" s="291"/>
    </row>
    <row r="6" spans="1:13" ht="13.8" x14ac:dyDescent="0.25">
      <c r="A6" s="1233"/>
      <c r="B6" s="1233"/>
      <c r="C6" s="11"/>
      <c r="D6" s="2"/>
      <c r="E6" s="1234"/>
      <c r="F6" s="1234"/>
      <c r="G6" s="1234"/>
      <c r="H6" s="1234"/>
      <c r="I6" s="1234"/>
      <c r="J6" s="1234"/>
    </row>
    <row r="7" spans="1:13" x14ac:dyDescent="0.25">
      <c r="A7" s="1233" t="s">
        <v>119</v>
      </c>
      <c r="B7" s="1233"/>
      <c r="C7" s="11"/>
      <c r="D7" s="2"/>
      <c r="H7" s="335" t="str">
        <f>d_1</f>
        <v>5 ноября 2016 года</v>
      </c>
      <c r="I7" s="15"/>
      <c r="J7" s="11"/>
    </row>
    <row r="8" spans="1:13" ht="12.75" customHeight="1" x14ac:dyDescent="0.25">
      <c r="A8" s="105" t="str">
        <f>d_4</f>
        <v>МУЖЧИНЫ</v>
      </c>
      <c r="C8" s="11"/>
      <c r="D8" s="2"/>
      <c r="E8" s="143"/>
      <c r="F8" s="1235" t="s">
        <v>421</v>
      </c>
      <c r="G8" s="1235"/>
      <c r="H8" s="1235"/>
      <c r="I8" s="336" t="s">
        <v>108</v>
      </c>
      <c r="J8" s="11"/>
    </row>
    <row r="9" spans="1:13" ht="19.2" x14ac:dyDescent="0.25">
      <c r="A9" s="136" t="s">
        <v>70</v>
      </c>
      <c r="B9" s="136" t="s">
        <v>71</v>
      </c>
      <c r="C9" s="136" t="s">
        <v>68</v>
      </c>
      <c r="D9" s="136" t="s">
        <v>97</v>
      </c>
      <c r="E9" s="142" t="s">
        <v>37</v>
      </c>
      <c r="F9" s="142" t="s">
        <v>103</v>
      </c>
      <c r="G9" s="142" t="s">
        <v>19</v>
      </c>
      <c r="H9" s="142" t="s">
        <v>51</v>
      </c>
      <c r="I9" s="136" t="s">
        <v>73</v>
      </c>
    </row>
    <row r="10" spans="1:13" s="349" customFormat="1" ht="15.9" customHeight="1" x14ac:dyDescent="0.25">
      <c r="A10" s="342"/>
      <c r="B10" s="343" t="s">
        <v>47</v>
      </c>
      <c r="C10" s="344"/>
      <c r="D10" s="344"/>
      <c r="E10" s="344"/>
      <c r="F10" s="344"/>
      <c r="G10" s="344"/>
      <c r="H10" s="344"/>
      <c r="I10" s="345"/>
    </row>
    <row r="11" spans="1:13" s="349" customFormat="1" ht="15.9" customHeight="1" x14ac:dyDescent="0.25">
      <c r="A11" s="330" t="s">
        <v>40</v>
      </c>
      <c r="B11" s="331" t="e">
        <f>VLOOKUP($E11,УЧАСТНИКИ!$A$5:$K$1101,3,FALSE)</f>
        <v>#N/A</v>
      </c>
      <c r="C11" s="334" t="e">
        <f>VLOOKUP($E11,УЧАСТНИКИ!$A$5:$K$1101,4,FALSE)</f>
        <v>#N/A</v>
      </c>
      <c r="D11" s="341" t="e">
        <f>VLOOKUP($E11,УЧАСТНИКИ!$A$5:$K$1101,5,FALSE)</f>
        <v>#N/A</v>
      </c>
      <c r="E11" s="330"/>
      <c r="F11" s="330"/>
      <c r="G11" s="330"/>
      <c r="H11" s="330"/>
      <c r="I11" s="334" t="e">
        <f>VLOOKUP($E11,УЧАСТНИКИ!$A$5:$K$1101,9,FALSE)</f>
        <v>#N/A</v>
      </c>
    </row>
    <row r="12" spans="1:13" s="349" customFormat="1" ht="15.9" customHeight="1" x14ac:dyDescent="0.25">
      <c r="A12" s="330" t="s">
        <v>40</v>
      </c>
      <c r="B12" s="331" t="e">
        <f>VLOOKUP($E12,УЧАСТНИКИ!$A$5:$K$1101,3,FALSE)</f>
        <v>#N/A</v>
      </c>
      <c r="C12" s="334" t="e">
        <f>VLOOKUP($E12,УЧАСТНИКИ!$A$5:$K$1101,4,FALSE)</f>
        <v>#N/A</v>
      </c>
      <c r="D12" s="341" t="e">
        <f>VLOOKUP($E12,УЧАСТНИКИ!$A$5:$K$1101,5,FALSE)</f>
        <v>#N/A</v>
      </c>
      <c r="E12" s="330"/>
      <c r="F12" s="330"/>
      <c r="G12" s="330"/>
      <c r="H12" s="330"/>
      <c r="I12" s="334" t="e">
        <f>VLOOKUP($E12,УЧАСТНИКИ!$A$5:$K$1101,9,FALSE)</f>
        <v>#N/A</v>
      </c>
    </row>
    <row r="13" spans="1:13" s="349" customFormat="1" ht="15.9" customHeight="1" x14ac:dyDescent="0.25">
      <c r="A13" s="330" t="s">
        <v>40</v>
      </c>
      <c r="B13" s="331" t="e">
        <f>VLOOKUP($E13,УЧАСТНИКИ!$A$5:$K$1101,3,FALSE)</f>
        <v>#N/A</v>
      </c>
      <c r="C13" s="334" t="e">
        <f>VLOOKUP($E13,УЧАСТНИКИ!$A$5:$K$1101,4,FALSE)</f>
        <v>#N/A</v>
      </c>
      <c r="D13" s="341" t="e">
        <f>VLOOKUP($E13,УЧАСТНИКИ!$A$5:$K$1101,5,FALSE)</f>
        <v>#N/A</v>
      </c>
      <c r="E13" s="330"/>
      <c r="F13" s="330"/>
      <c r="G13" s="330"/>
      <c r="H13" s="330"/>
      <c r="I13" s="334" t="e">
        <f>VLOOKUP($E13,УЧАСТНИКИ!$A$5:$K$1101,9,FALSE)</f>
        <v>#N/A</v>
      </c>
    </row>
    <row r="14" spans="1:13" s="349" customFormat="1" ht="15.9" customHeight="1" x14ac:dyDescent="0.25">
      <c r="A14" s="330" t="s">
        <v>40</v>
      </c>
      <c r="B14" s="331" t="e">
        <f>VLOOKUP($E14,УЧАСТНИКИ!$A$5:$K$1101,3,FALSE)</f>
        <v>#N/A</v>
      </c>
      <c r="C14" s="334" t="e">
        <f>VLOOKUP($E14,УЧАСТНИКИ!$A$5:$K$1101,4,FALSE)</f>
        <v>#N/A</v>
      </c>
      <c r="D14" s="341" t="e">
        <f>VLOOKUP($E14,УЧАСТНИКИ!$A$5:$K$1101,5,FALSE)</f>
        <v>#N/A</v>
      </c>
      <c r="E14" s="330" t="s">
        <v>420</v>
      </c>
      <c r="F14" s="330"/>
      <c r="G14" s="330"/>
      <c r="H14" s="330"/>
      <c r="I14" s="334" t="e">
        <f>VLOOKUP($E14,УЧАСТНИКИ!$A$5:$K$1101,9,FALSE)</f>
        <v>#N/A</v>
      </c>
      <c r="K14" s="350"/>
    </row>
    <row r="15" spans="1:13" s="349" customFormat="1" ht="15.9" customHeight="1" x14ac:dyDescent="0.25">
      <c r="A15" s="330" t="s">
        <v>40</v>
      </c>
      <c r="B15" s="331" t="e">
        <f>VLOOKUP($E15,УЧАСТНИКИ!$A$5:$K$1101,3,FALSE)</f>
        <v>#N/A</v>
      </c>
      <c r="C15" s="334" t="e">
        <f>VLOOKUP($E15,УЧАСТНИКИ!$A$5:$K$1101,4,FALSE)</f>
        <v>#N/A</v>
      </c>
      <c r="D15" s="341" t="e">
        <f>VLOOKUP($E15,УЧАСТНИКИ!$A$5:$K$1101,5,FALSE)</f>
        <v>#N/A</v>
      </c>
      <c r="E15" s="330"/>
      <c r="F15" s="330"/>
      <c r="G15" s="330"/>
      <c r="H15" s="330"/>
      <c r="I15" s="334" t="e">
        <f>VLOOKUP($E15,УЧАСТНИКИ!$A$5:$K$1101,9,FALSE)</f>
        <v>#N/A</v>
      </c>
    </row>
    <row r="16" spans="1:13" s="349" customFormat="1" ht="15.9" customHeight="1" x14ac:dyDescent="0.25">
      <c r="A16" s="330" t="s">
        <v>40</v>
      </c>
      <c r="B16" s="331" t="e">
        <f>VLOOKUP($E16,УЧАСТНИКИ!$A$5:$K$1101,3,FALSE)</f>
        <v>#N/A</v>
      </c>
      <c r="C16" s="334" t="e">
        <f>VLOOKUP($E16,УЧАСТНИКИ!$A$5:$K$1101,4,FALSE)</f>
        <v>#N/A</v>
      </c>
      <c r="D16" s="341" t="e">
        <f>VLOOKUP($E16,УЧАСТНИКИ!$A$5:$K$1101,5,FALSE)</f>
        <v>#N/A</v>
      </c>
      <c r="E16" s="330"/>
      <c r="F16" s="330"/>
      <c r="G16" s="330"/>
      <c r="H16" s="330"/>
      <c r="I16" s="334" t="e">
        <f>VLOOKUP($E16,УЧАСТНИКИ!$A$5:$K$1101,9,FALSE)</f>
        <v>#N/A</v>
      </c>
    </row>
    <row r="17" spans="1:9" s="349" customFormat="1" ht="15.9" customHeight="1" x14ac:dyDescent="0.25">
      <c r="A17" s="330"/>
      <c r="B17" s="331"/>
      <c r="C17" s="334"/>
      <c r="D17" s="341"/>
      <c r="E17" s="330"/>
      <c r="F17" s="330"/>
      <c r="G17" s="330"/>
      <c r="H17" s="330"/>
      <c r="I17" s="334"/>
    </row>
    <row r="18" spans="1:9" s="349" customFormat="1" ht="15.9" customHeight="1" x14ac:dyDescent="0.25">
      <c r="A18" s="330" t="s">
        <v>41</v>
      </c>
      <c r="B18" s="331" t="e">
        <f>VLOOKUP($E18,УЧАСТНИКИ!$A$5:$K$1101,3,FALSE)</f>
        <v>#N/A</v>
      </c>
      <c r="C18" s="334" t="e">
        <f>VLOOKUP($E18,УЧАСТНИКИ!$A$5:$K$1101,4,FALSE)</f>
        <v>#N/A</v>
      </c>
      <c r="D18" s="341" t="e">
        <f>VLOOKUP($E18,УЧАСТНИКИ!$A$5:$K$1101,5,FALSE)</f>
        <v>#N/A</v>
      </c>
      <c r="E18" s="330"/>
      <c r="F18" s="330"/>
      <c r="G18" s="330"/>
      <c r="H18" s="330"/>
      <c r="I18" s="334" t="e">
        <f>VLOOKUP($E18,УЧАСТНИКИ!$A$5:$K$1101,9,FALSE)</f>
        <v>#N/A</v>
      </c>
    </row>
    <row r="19" spans="1:9" s="349" customFormat="1" ht="15.9" customHeight="1" x14ac:dyDescent="0.25">
      <c r="A19" s="330" t="s">
        <v>41</v>
      </c>
      <c r="B19" s="331" t="e">
        <f>VLOOKUP($E19,УЧАСТНИКИ!$A$5:$K$1101,3,FALSE)</f>
        <v>#N/A</v>
      </c>
      <c r="C19" s="334" t="e">
        <f>VLOOKUP($E19,УЧАСТНИКИ!$A$5:$K$1101,4,FALSE)</f>
        <v>#N/A</v>
      </c>
      <c r="D19" s="341" t="e">
        <f>VLOOKUP($E19,УЧАСТНИКИ!$A$5:$K$1101,5,FALSE)</f>
        <v>#N/A</v>
      </c>
      <c r="E19" s="330"/>
      <c r="F19" s="330"/>
      <c r="G19" s="330"/>
      <c r="H19" s="330"/>
      <c r="I19" s="334" t="e">
        <f>VLOOKUP($E19,УЧАСТНИКИ!$A$5:$K$1101,9,FALSE)</f>
        <v>#N/A</v>
      </c>
    </row>
    <row r="20" spans="1:9" s="349" customFormat="1" ht="15.9" customHeight="1" x14ac:dyDescent="0.25">
      <c r="A20" s="330" t="s">
        <v>41</v>
      </c>
      <c r="B20" s="331" t="e">
        <f>VLOOKUP($E20,УЧАСТНИКИ!$A$5:$K$1101,3,FALSE)</f>
        <v>#N/A</v>
      </c>
      <c r="C20" s="334" t="e">
        <f>VLOOKUP($E20,УЧАСТНИКИ!$A$5:$K$1101,4,FALSE)</f>
        <v>#N/A</v>
      </c>
      <c r="D20" s="341" t="e">
        <f>VLOOKUP($E20,УЧАСТНИКИ!$A$5:$K$1101,5,FALSE)</f>
        <v>#N/A</v>
      </c>
      <c r="E20" s="330"/>
      <c r="F20" s="330"/>
      <c r="G20" s="330"/>
      <c r="H20" s="330"/>
      <c r="I20" s="334" t="e">
        <f>VLOOKUP($E20,УЧАСТНИКИ!$A$5:$K$1101,9,FALSE)</f>
        <v>#N/A</v>
      </c>
    </row>
    <row r="21" spans="1:9" s="349" customFormat="1" ht="15.9" customHeight="1" x14ac:dyDescent="0.25">
      <c r="A21" s="330" t="s">
        <v>41</v>
      </c>
      <c r="B21" s="331" t="e">
        <f>VLOOKUP($E21,УЧАСТНИКИ!$A$5:$K$1101,3,FALSE)</f>
        <v>#N/A</v>
      </c>
      <c r="C21" s="334" t="e">
        <f>VLOOKUP($E21,УЧАСТНИКИ!$A$5:$K$1101,4,FALSE)</f>
        <v>#N/A</v>
      </c>
      <c r="D21" s="341" t="e">
        <f>VLOOKUP($E21,УЧАСТНИКИ!$A$5:$K$1101,5,FALSE)</f>
        <v>#N/A</v>
      </c>
      <c r="E21" s="330"/>
      <c r="F21" s="330"/>
      <c r="G21" s="330"/>
      <c r="H21" s="330"/>
      <c r="I21" s="334" t="e">
        <f>VLOOKUP($E21,УЧАСТНИКИ!$A$5:$K$1101,9,FALSE)</f>
        <v>#N/A</v>
      </c>
    </row>
    <row r="22" spans="1:9" s="349" customFormat="1" ht="15.9" customHeight="1" x14ac:dyDescent="0.25">
      <c r="A22" s="330" t="s">
        <v>41</v>
      </c>
      <c r="B22" s="331" t="e">
        <f>VLOOKUP($E22,УЧАСТНИКИ!$A$5:$K$1101,3,FALSE)</f>
        <v>#N/A</v>
      </c>
      <c r="C22" s="334" t="e">
        <f>VLOOKUP($E22,УЧАСТНИКИ!$A$5:$K$1101,4,FALSE)</f>
        <v>#N/A</v>
      </c>
      <c r="D22" s="341" t="e">
        <f>VLOOKUP($E22,УЧАСТНИКИ!$A$5:$K$1101,5,FALSE)</f>
        <v>#N/A</v>
      </c>
      <c r="E22" s="330"/>
      <c r="F22" s="330"/>
      <c r="G22" s="330"/>
      <c r="H22" s="330"/>
      <c r="I22" s="334" t="e">
        <f>VLOOKUP($E22,УЧАСТНИКИ!$A$5:$K$1101,9,FALSE)</f>
        <v>#N/A</v>
      </c>
    </row>
    <row r="23" spans="1:9" s="349" customFormat="1" ht="15.9" customHeight="1" x14ac:dyDescent="0.25">
      <c r="A23" s="330" t="s">
        <v>41</v>
      </c>
      <c r="B23" s="331" t="e">
        <f>VLOOKUP($E23,УЧАСТНИКИ!$A$5:$K$1101,3,FALSE)</f>
        <v>#N/A</v>
      </c>
      <c r="C23" s="334" t="e">
        <f>VLOOKUP($E23,УЧАСТНИКИ!$A$5:$K$1101,4,FALSE)</f>
        <v>#N/A</v>
      </c>
      <c r="D23" s="341" t="e">
        <f>VLOOKUP($E23,УЧАСТНИКИ!$A$5:$K$1101,5,FALSE)</f>
        <v>#N/A</v>
      </c>
      <c r="E23" s="330"/>
      <c r="F23" s="330"/>
      <c r="G23" s="330"/>
      <c r="H23" s="330"/>
      <c r="I23" s="334" t="e">
        <f>VLOOKUP($E23,УЧАСТНИКИ!$A$5:$K$1101,9,FALSE)</f>
        <v>#N/A</v>
      </c>
    </row>
    <row r="24" spans="1:9" s="349" customFormat="1" ht="15.9" customHeight="1" x14ac:dyDescent="0.25">
      <c r="A24" s="330"/>
      <c r="B24" s="331"/>
      <c r="C24" s="334"/>
      <c r="D24" s="341"/>
      <c r="E24" s="330"/>
      <c r="F24" s="330"/>
      <c r="G24" s="330"/>
      <c r="H24" s="330"/>
      <c r="I24" s="334"/>
    </row>
    <row r="25" spans="1:9" s="349" customFormat="1" ht="15.9" customHeight="1" x14ac:dyDescent="0.25">
      <c r="A25" s="330" t="s">
        <v>42</v>
      </c>
      <c r="B25" s="331" t="e">
        <f>VLOOKUP($E25,УЧАСТНИКИ!$A$5:$K$1101,3,FALSE)</f>
        <v>#N/A</v>
      </c>
      <c r="C25" s="334" t="e">
        <f>VLOOKUP($E25,УЧАСТНИКИ!$A$5:$K$1101,4,FALSE)</f>
        <v>#N/A</v>
      </c>
      <c r="D25" s="341" t="e">
        <f>VLOOKUP($E25,УЧАСТНИКИ!$A$5:$K$1101,5,FALSE)</f>
        <v>#N/A</v>
      </c>
      <c r="E25" s="330"/>
      <c r="F25" s="330"/>
      <c r="G25" s="330"/>
      <c r="H25" s="330"/>
      <c r="I25" s="334" t="e">
        <f>VLOOKUP($E25,УЧАСТНИКИ!$A$5:$K$1101,9,FALSE)</f>
        <v>#N/A</v>
      </c>
    </row>
    <row r="26" spans="1:9" s="349" customFormat="1" ht="15.9" customHeight="1" x14ac:dyDescent="0.25">
      <c r="A26" s="330" t="s">
        <v>42</v>
      </c>
      <c r="B26" s="331" t="e">
        <f>VLOOKUP($E26,УЧАСТНИКИ!$A$5:$K$1101,3,FALSE)</f>
        <v>#N/A</v>
      </c>
      <c r="C26" s="334" t="e">
        <f>VLOOKUP($E26,УЧАСТНИКИ!$A$5:$K$1101,4,FALSE)</f>
        <v>#N/A</v>
      </c>
      <c r="D26" s="341" t="e">
        <f>VLOOKUP($E26,УЧАСТНИКИ!$A$5:$K$1101,5,FALSE)</f>
        <v>#N/A</v>
      </c>
      <c r="E26" s="330"/>
      <c r="F26" s="330"/>
      <c r="G26" s="330"/>
      <c r="H26" s="330"/>
      <c r="I26" s="334" t="e">
        <f>VLOOKUP($E26,УЧАСТНИКИ!$A$5:$K$1101,9,FALSE)</f>
        <v>#N/A</v>
      </c>
    </row>
    <row r="27" spans="1:9" s="349" customFormat="1" ht="15.9" customHeight="1" x14ac:dyDescent="0.25">
      <c r="A27" s="330" t="s">
        <v>42</v>
      </c>
      <c r="B27" s="331" t="e">
        <f>VLOOKUP($E27,УЧАСТНИКИ!$A$5:$K$1101,3,FALSE)</f>
        <v>#N/A</v>
      </c>
      <c r="C27" s="334" t="e">
        <f>VLOOKUP($E27,УЧАСТНИКИ!$A$5:$K$1101,4,FALSE)</f>
        <v>#N/A</v>
      </c>
      <c r="D27" s="341" t="e">
        <f>VLOOKUP($E27,УЧАСТНИКИ!$A$5:$K$1101,5,FALSE)</f>
        <v>#N/A</v>
      </c>
      <c r="E27" s="330"/>
      <c r="F27" s="330"/>
      <c r="G27" s="330"/>
      <c r="H27" s="330"/>
      <c r="I27" s="334" t="e">
        <f>VLOOKUP($E27,УЧАСТНИКИ!$A$5:$K$1101,9,FALSE)</f>
        <v>#N/A</v>
      </c>
    </row>
    <row r="28" spans="1:9" s="349" customFormat="1" ht="15.9" customHeight="1" x14ac:dyDescent="0.25">
      <c r="A28" s="330" t="s">
        <v>42</v>
      </c>
      <c r="B28" s="331" t="e">
        <f>VLOOKUP($E28,УЧАСТНИКИ!$A$5:$K$1101,3,FALSE)</f>
        <v>#N/A</v>
      </c>
      <c r="C28" s="334" t="e">
        <f>VLOOKUP($E28,УЧАСТНИКИ!$A$5:$K$1101,4,FALSE)</f>
        <v>#N/A</v>
      </c>
      <c r="D28" s="341" t="e">
        <f>VLOOKUP($E28,УЧАСТНИКИ!$A$5:$K$1101,5,FALSE)</f>
        <v>#N/A</v>
      </c>
      <c r="E28" s="330"/>
      <c r="F28" s="330"/>
      <c r="G28" s="330"/>
      <c r="H28" s="330"/>
      <c r="I28" s="334" t="e">
        <f>VLOOKUP($E28,УЧАСТНИКИ!$A$5:$K$1101,9,FALSE)</f>
        <v>#N/A</v>
      </c>
    </row>
    <row r="29" spans="1:9" s="349" customFormat="1" ht="15.9" customHeight="1" x14ac:dyDescent="0.25">
      <c r="A29" s="330" t="s">
        <v>42</v>
      </c>
      <c r="B29" s="331" t="e">
        <f>VLOOKUP($E29,УЧАСТНИКИ!$A$5:$K$1101,3,FALSE)</f>
        <v>#N/A</v>
      </c>
      <c r="C29" s="334" t="e">
        <f>VLOOKUP($E29,УЧАСТНИКИ!$A$5:$K$1101,4,FALSE)</f>
        <v>#N/A</v>
      </c>
      <c r="D29" s="341" t="e">
        <f>VLOOKUP($E29,УЧАСТНИКИ!$A$5:$K$1101,5,FALSE)</f>
        <v>#N/A</v>
      </c>
      <c r="E29" s="330"/>
      <c r="F29" s="330"/>
      <c r="G29" s="330"/>
      <c r="H29" s="330"/>
      <c r="I29" s="334" t="e">
        <f>VLOOKUP($E29,УЧАСТНИКИ!$A$5:$K$1101,9,FALSE)</f>
        <v>#N/A</v>
      </c>
    </row>
    <row r="30" spans="1:9" s="349" customFormat="1" ht="15.9" customHeight="1" x14ac:dyDescent="0.25">
      <c r="A30" s="330" t="s">
        <v>42</v>
      </c>
      <c r="B30" s="331" t="e">
        <f>VLOOKUP($E30,УЧАСТНИКИ!$A$5:$K$1101,3,FALSE)</f>
        <v>#N/A</v>
      </c>
      <c r="C30" s="334" t="e">
        <f>VLOOKUP($E30,УЧАСТНИКИ!$A$5:$K$1101,4,FALSE)</f>
        <v>#N/A</v>
      </c>
      <c r="D30" s="341" t="e">
        <f>VLOOKUP($E30,УЧАСТНИКИ!$A$5:$K$1101,5,FALSE)</f>
        <v>#N/A</v>
      </c>
      <c r="E30" s="330"/>
      <c r="F30" s="330"/>
      <c r="G30" s="330"/>
      <c r="H30" s="330"/>
      <c r="I30" s="334" t="e">
        <f>VLOOKUP($E30,УЧАСТНИКИ!$A$5:$K$1101,9,FALSE)</f>
        <v>#N/A</v>
      </c>
    </row>
    <row r="31" spans="1:9" s="349" customFormat="1" ht="15.9" customHeight="1" x14ac:dyDescent="0.25">
      <c r="A31" s="330"/>
      <c r="B31" s="331"/>
      <c r="C31" s="334"/>
      <c r="D31" s="341"/>
      <c r="E31" s="330"/>
      <c r="F31" s="330"/>
      <c r="G31" s="330"/>
      <c r="H31" s="330"/>
      <c r="I31" s="334"/>
    </row>
    <row r="32" spans="1:9" s="349" customFormat="1" ht="15.9" customHeight="1" x14ac:dyDescent="0.25">
      <c r="A32" s="330" t="s">
        <v>43</v>
      </c>
      <c r="B32" s="331" t="e">
        <f>VLOOKUP($E32,УЧАСТНИКИ!$A$5:$K$1101,3,FALSE)</f>
        <v>#N/A</v>
      </c>
      <c r="C32" s="334" t="e">
        <f>VLOOKUP($E32,УЧАСТНИКИ!$A$5:$K$1101,4,FALSE)</f>
        <v>#N/A</v>
      </c>
      <c r="D32" s="341" t="e">
        <f>VLOOKUP($E32,УЧАСТНИКИ!$A$5:$K$1101,5,FALSE)</f>
        <v>#N/A</v>
      </c>
      <c r="E32" s="330"/>
      <c r="F32" s="330"/>
      <c r="G32" s="330"/>
      <c r="H32" s="330"/>
      <c r="I32" s="334" t="e">
        <f>VLOOKUP($E32,УЧАСТНИКИ!$A$5:$K$1101,9,FALSE)</f>
        <v>#N/A</v>
      </c>
    </row>
    <row r="33" spans="1:9" s="349" customFormat="1" ht="15.9" customHeight="1" x14ac:dyDescent="0.25">
      <c r="A33" s="330" t="s">
        <v>43</v>
      </c>
      <c r="B33" s="331" t="e">
        <f>VLOOKUP($E33,УЧАСТНИКИ!$A$5:$K$1101,3,FALSE)</f>
        <v>#N/A</v>
      </c>
      <c r="C33" s="334" t="e">
        <f>VLOOKUP($E33,УЧАСТНИКИ!$A$5:$K$1101,4,FALSE)</f>
        <v>#N/A</v>
      </c>
      <c r="D33" s="341" t="e">
        <f>VLOOKUP($E33,УЧАСТНИКИ!$A$5:$K$1101,5,FALSE)</f>
        <v>#N/A</v>
      </c>
      <c r="E33" s="330"/>
      <c r="F33" s="330"/>
      <c r="G33" s="330"/>
      <c r="H33" s="330"/>
      <c r="I33" s="334" t="e">
        <f>VLOOKUP($E33,УЧАСТНИКИ!$A$5:$K$1101,9,FALSE)</f>
        <v>#N/A</v>
      </c>
    </row>
    <row r="34" spans="1:9" s="349" customFormat="1" ht="15.9" customHeight="1" x14ac:dyDescent="0.25">
      <c r="A34" s="330" t="s">
        <v>43</v>
      </c>
      <c r="B34" s="331" t="e">
        <f>VLOOKUP($E34,УЧАСТНИКИ!$A$5:$K$1101,3,FALSE)</f>
        <v>#N/A</v>
      </c>
      <c r="C34" s="334" t="e">
        <f>VLOOKUP($E34,УЧАСТНИКИ!$A$5:$K$1101,4,FALSE)</f>
        <v>#N/A</v>
      </c>
      <c r="D34" s="341" t="e">
        <f>VLOOKUP($E34,УЧАСТНИКИ!$A$5:$K$1101,5,FALSE)</f>
        <v>#N/A</v>
      </c>
      <c r="E34" s="330"/>
      <c r="F34" s="330"/>
      <c r="G34" s="330"/>
      <c r="H34" s="330"/>
      <c r="I34" s="334" t="e">
        <f>VLOOKUP($E34,УЧАСТНИКИ!$A$5:$K$1101,9,FALSE)</f>
        <v>#N/A</v>
      </c>
    </row>
    <row r="35" spans="1:9" s="349" customFormat="1" ht="15.9" customHeight="1" x14ac:dyDescent="0.25">
      <c r="A35" s="330" t="s">
        <v>43</v>
      </c>
      <c r="B35" s="331" t="e">
        <f>VLOOKUP($E35,УЧАСТНИКИ!$A$5:$K$1101,3,FALSE)</f>
        <v>#N/A</v>
      </c>
      <c r="C35" s="334" t="e">
        <f>VLOOKUP($E35,УЧАСТНИКИ!$A$5:$K$1101,4,FALSE)</f>
        <v>#N/A</v>
      </c>
      <c r="D35" s="341" t="e">
        <f>VLOOKUP($E35,УЧАСТНИКИ!$A$5:$K$1101,5,FALSE)</f>
        <v>#N/A</v>
      </c>
      <c r="E35" s="330"/>
      <c r="F35" s="330"/>
      <c r="G35" s="330"/>
      <c r="H35" s="330"/>
      <c r="I35" s="334" t="e">
        <f>VLOOKUP($E35,УЧАСТНИКИ!$A$5:$K$1101,9,FALSE)</f>
        <v>#N/A</v>
      </c>
    </row>
    <row r="36" spans="1:9" s="349" customFormat="1" ht="15.9" customHeight="1" x14ac:dyDescent="0.25">
      <c r="A36" s="330" t="s">
        <v>43</v>
      </c>
      <c r="B36" s="331" t="e">
        <f>VLOOKUP($E36,УЧАСТНИКИ!$A$5:$K$1101,3,FALSE)</f>
        <v>#N/A</v>
      </c>
      <c r="C36" s="334" t="e">
        <f>VLOOKUP($E36,УЧАСТНИКИ!$A$5:$K$1101,4,FALSE)</f>
        <v>#N/A</v>
      </c>
      <c r="D36" s="341" t="e">
        <f>VLOOKUP($E36,УЧАСТНИКИ!$A$5:$K$1101,5,FALSE)</f>
        <v>#N/A</v>
      </c>
      <c r="E36" s="330"/>
      <c r="F36" s="330"/>
      <c r="G36" s="330"/>
      <c r="H36" s="330"/>
      <c r="I36" s="334" t="e">
        <f>VLOOKUP($E36,УЧАСТНИКИ!$A$5:$K$1101,9,FALSE)</f>
        <v>#N/A</v>
      </c>
    </row>
    <row r="37" spans="1:9" s="349" customFormat="1" ht="15.9" customHeight="1" x14ac:dyDescent="0.25">
      <c r="A37" s="330" t="s">
        <v>43</v>
      </c>
      <c r="B37" s="331" t="e">
        <f>VLOOKUP($E37,УЧАСТНИКИ!$A$5:$K$1101,3,FALSE)</f>
        <v>#N/A</v>
      </c>
      <c r="C37" s="334" t="e">
        <f>VLOOKUP($E37,УЧАСТНИКИ!$A$5:$K$1101,4,FALSE)</f>
        <v>#N/A</v>
      </c>
      <c r="D37" s="341" t="e">
        <f>VLOOKUP($E37,УЧАСТНИКИ!$A$5:$K$1101,5,FALSE)</f>
        <v>#N/A</v>
      </c>
      <c r="E37" s="330"/>
      <c r="F37" s="330"/>
      <c r="G37" s="330"/>
      <c r="H37" s="330"/>
      <c r="I37" s="334" t="e">
        <f>VLOOKUP($E37,УЧАСТНИКИ!$A$5:$K$1101,9,FALSE)</f>
        <v>#N/A</v>
      </c>
    </row>
    <row r="38" spans="1:9" s="349" customFormat="1" ht="15.9" customHeight="1" x14ac:dyDescent="0.25">
      <c r="A38" s="330"/>
      <c r="B38" s="331"/>
      <c r="C38" s="334"/>
      <c r="D38" s="341"/>
      <c r="E38" s="330"/>
      <c r="F38" s="330"/>
      <c r="G38" s="330"/>
      <c r="H38" s="330"/>
      <c r="I38" s="334"/>
    </row>
    <row r="39" spans="1:9" s="349" customFormat="1" ht="15.9" customHeight="1" x14ac:dyDescent="0.25">
      <c r="A39" s="330" t="s">
        <v>44</v>
      </c>
      <c r="B39" s="331" t="e">
        <f>VLOOKUP($E39,УЧАСТНИКИ!$A$5:$K$1101,3,FALSE)</f>
        <v>#N/A</v>
      </c>
      <c r="C39" s="334" t="e">
        <f>VLOOKUP($E39,УЧАСТНИКИ!$A$5:$K$1101,4,FALSE)</f>
        <v>#N/A</v>
      </c>
      <c r="D39" s="341" t="e">
        <f>VLOOKUP($E39,УЧАСТНИКИ!$A$5:$K$1101,5,FALSE)</f>
        <v>#N/A</v>
      </c>
      <c r="E39" s="330"/>
      <c r="F39" s="330"/>
      <c r="G39" s="330"/>
      <c r="H39" s="330"/>
      <c r="I39" s="334" t="e">
        <f>VLOOKUP($E39,УЧАСТНИКИ!$A$5:$K$1101,9,FALSE)</f>
        <v>#N/A</v>
      </c>
    </row>
    <row r="40" spans="1:9" s="349" customFormat="1" ht="15.9" customHeight="1" x14ac:dyDescent="0.25">
      <c r="A40" s="330" t="s">
        <v>44</v>
      </c>
      <c r="B40" s="331" t="e">
        <f>VLOOKUP($E40,УЧАСТНИКИ!$A$5:$K$1101,3,FALSE)</f>
        <v>#N/A</v>
      </c>
      <c r="C40" s="334" t="e">
        <f>VLOOKUP($E40,УЧАСТНИКИ!$A$5:$K$1101,4,FALSE)</f>
        <v>#N/A</v>
      </c>
      <c r="D40" s="341" t="e">
        <f>VLOOKUP($E40,УЧАСТНИКИ!$A$5:$K$1101,5,FALSE)</f>
        <v>#N/A</v>
      </c>
      <c r="E40" s="330"/>
      <c r="F40" s="330"/>
      <c r="G40" s="330"/>
      <c r="H40" s="330"/>
      <c r="I40" s="334" t="e">
        <f>VLOOKUP($E40,УЧАСТНИКИ!$A$5:$K$1101,9,FALSE)</f>
        <v>#N/A</v>
      </c>
    </row>
    <row r="41" spans="1:9" s="349" customFormat="1" ht="15.9" customHeight="1" x14ac:dyDescent="0.25">
      <c r="A41" s="330" t="s">
        <v>44</v>
      </c>
      <c r="B41" s="331" t="e">
        <f>VLOOKUP($E41,УЧАСТНИКИ!$A$5:$K$1101,3,FALSE)</f>
        <v>#N/A</v>
      </c>
      <c r="C41" s="334" t="e">
        <f>VLOOKUP($E41,УЧАСТНИКИ!$A$5:$K$1101,4,FALSE)</f>
        <v>#N/A</v>
      </c>
      <c r="D41" s="341" t="e">
        <f>VLOOKUP($E41,УЧАСТНИКИ!$A$5:$K$1101,5,FALSE)</f>
        <v>#N/A</v>
      </c>
      <c r="E41" s="330"/>
      <c r="F41" s="330"/>
      <c r="G41" s="330"/>
      <c r="H41" s="330"/>
      <c r="I41" s="334" t="e">
        <f>VLOOKUP($E41,УЧАСТНИКИ!$A$5:$K$1101,9,FALSE)</f>
        <v>#N/A</v>
      </c>
    </row>
    <row r="42" spans="1:9" s="349" customFormat="1" ht="15.9" customHeight="1" x14ac:dyDescent="0.25">
      <c r="A42" s="330" t="s">
        <v>44</v>
      </c>
      <c r="B42" s="331" t="e">
        <f>VLOOKUP($E42,УЧАСТНИКИ!$A$5:$K$1101,3,FALSE)</f>
        <v>#N/A</v>
      </c>
      <c r="C42" s="334" t="e">
        <f>VLOOKUP($E42,УЧАСТНИКИ!$A$5:$K$1101,4,FALSE)</f>
        <v>#N/A</v>
      </c>
      <c r="D42" s="341" t="e">
        <f>VLOOKUP($E42,УЧАСТНИКИ!$A$5:$K$1101,5,FALSE)</f>
        <v>#N/A</v>
      </c>
      <c r="E42" s="330"/>
      <c r="F42" s="330"/>
      <c r="G42" s="330"/>
      <c r="H42" s="330"/>
      <c r="I42" s="334" t="e">
        <f>VLOOKUP($E42,УЧАСТНИКИ!$A$5:$K$1101,9,FALSE)</f>
        <v>#N/A</v>
      </c>
    </row>
    <row r="43" spans="1:9" s="349" customFormat="1" ht="15.9" customHeight="1" x14ac:dyDescent="0.25">
      <c r="A43" s="330" t="s">
        <v>44</v>
      </c>
      <c r="B43" s="331" t="e">
        <f>VLOOKUP($E43,УЧАСТНИКИ!$A$5:$K$1101,3,FALSE)</f>
        <v>#N/A</v>
      </c>
      <c r="C43" s="334" t="e">
        <f>VLOOKUP($E43,УЧАСТНИКИ!$A$5:$K$1101,4,FALSE)</f>
        <v>#N/A</v>
      </c>
      <c r="D43" s="341" t="e">
        <f>VLOOKUP($E43,УЧАСТНИКИ!$A$5:$K$1101,5,FALSE)</f>
        <v>#N/A</v>
      </c>
      <c r="E43" s="330"/>
      <c r="F43" s="330"/>
      <c r="G43" s="330"/>
      <c r="H43" s="330"/>
      <c r="I43" s="334" t="e">
        <f>VLOOKUP($E43,УЧАСТНИКИ!$A$5:$K$1101,9,FALSE)</f>
        <v>#N/A</v>
      </c>
    </row>
    <row r="44" spans="1:9" s="349" customFormat="1" ht="15.9" customHeight="1" x14ac:dyDescent="0.25">
      <c r="A44" s="330" t="s">
        <v>44</v>
      </c>
      <c r="B44" s="331" t="e">
        <f>VLOOKUP($E44,УЧАСТНИКИ!$A$5:$K$1101,3,FALSE)</f>
        <v>#N/A</v>
      </c>
      <c r="C44" s="334" t="e">
        <f>VLOOKUP($E44,УЧАСТНИКИ!$A$5:$K$1101,4,FALSE)</f>
        <v>#N/A</v>
      </c>
      <c r="D44" s="341" t="e">
        <f>VLOOKUP($E44,УЧАСТНИКИ!$A$5:$K$1101,5,FALSE)</f>
        <v>#N/A</v>
      </c>
      <c r="E44" s="330"/>
      <c r="F44" s="330"/>
      <c r="G44" s="330"/>
      <c r="H44" s="330"/>
      <c r="I44" s="334" t="e">
        <f>VLOOKUP($E44,УЧАСТНИКИ!$A$5:$K$1101,9,FALSE)</f>
        <v>#N/A</v>
      </c>
    </row>
    <row r="45" spans="1:9" s="349" customFormat="1" ht="15.9" customHeight="1" x14ac:dyDescent="0.25">
      <c r="A45" s="330"/>
      <c r="B45" s="331"/>
      <c r="C45" s="334"/>
      <c r="D45" s="341"/>
      <c r="E45" s="330"/>
      <c r="F45" s="330"/>
      <c r="G45" s="330"/>
      <c r="H45" s="330"/>
      <c r="I45" s="334"/>
    </row>
    <row r="46" spans="1:9" s="349" customFormat="1" ht="15.9" customHeight="1" x14ac:dyDescent="0.25">
      <c r="A46" s="330" t="s">
        <v>45</v>
      </c>
      <c r="B46" s="331" t="e">
        <f>VLOOKUP($E46,УЧАСТНИКИ!$A$5:$K$1101,3,FALSE)</f>
        <v>#N/A</v>
      </c>
      <c r="C46" s="334" t="e">
        <f>VLOOKUP($E46,УЧАСТНИКИ!$A$5:$K$1101,4,FALSE)</f>
        <v>#N/A</v>
      </c>
      <c r="D46" s="341" t="e">
        <f>VLOOKUP($E46,УЧАСТНИКИ!$A$5:$K$1101,5,FALSE)</f>
        <v>#N/A</v>
      </c>
      <c r="E46" s="330"/>
      <c r="F46" s="330"/>
      <c r="G46" s="330"/>
      <c r="H46" s="330"/>
      <c r="I46" s="334" t="e">
        <f>VLOOKUP($E46,УЧАСТНИКИ!$A$5:$K$1101,9,FALSE)</f>
        <v>#N/A</v>
      </c>
    </row>
    <row r="47" spans="1:9" s="349" customFormat="1" ht="15.9" customHeight="1" x14ac:dyDescent="0.25">
      <c r="A47" s="330" t="s">
        <v>45</v>
      </c>
      <c r="B47" s="331" t="e">
        <f>VLOOKUP($E47,УЧАСТНИКИ!$A$5:$K$1101,3,FALSE)</f>
        <v>#N/A</v>
      </c>
      <c r="C47" s="334" t="e">
        <f>VLOOKUP($E47,УЧАСТНИКИ!$A$5:$K$1101,4,FALSE)</f>
        <v>#N/A</v>
      </c>
      <c r="D47" s="341" t="e">
        <f>VLOOKUP($E47,УЧАСТНИКИ!$A$5:$K$1101,5,FALSE)</f>
        <v>#N/A</v>
      </c>
      <c r="E47" s="330"/>
      <c r="F47" s="330"/>
      <c r="G47" s="330"/>
      <c r="H47" s="330"/>
      <c r="I47" s="334" t="e">
        <f>VLOOKUP($E47,УЧАСТНИКИ!$A$5:$K$1101,9,FALSE)</f>
        <v>#N/A</v>
      </c>
    </row>
    <row r="48" spans="1:9" s="349" customFormat="1" ht="15.9" customHeight="1" x14ac:dyDescent="0.25">
      <c r="A48" s="330" t="s">
        <v>45</v>
      </c>
      <c r="B48" s="331" t="e">
        <f>VLOOKUP($E48,УЧАСТНИКИ!$A$5:$K$1101,3,FALSE)</f>
        <v>#N/A</v>
      </c>
      <c r="C48" s="334" t="e">
        <f>VLOOKUP($E48,УЧАСТНИКИ!$A$5:$K$1101,4,FALSE)</f>
        <v>#N/A</v>
      </c>
      <c r="D48" s="341" t="e">
        <f>VLOOKUP($E48,УЧАСТНИКИ!$A$5:$K$1101,5,FALSE)</f>
        <v>#N/A</v>
      </c>
      <c r="E48" s="330"/>
      <c r="F48" s="330"/>
      <c r="G48" s="330"/>
      <c r="H48" s="330"/>
      <c r="I48" s="334" t="e">
        <f>VLOOKUP($E48,УЧАСТНИКИ!$A$5:$K$1101,9,FALSE)</f>
        <v>#N/A</v>
      </c>
    </row>
    <row r="49" spans="1:9" s="349" customFormat="1" ht="15.9" customHeight="1" x14ac:dyDescent="0.25">
      <c r="A49" s="330" t="s">
        <v>45</v>
      </c>
      <c r="B49" s="331" t="e">
        <f>VLOOKUP($E49,УЧАСТНИКИ!$A$5:$K$1101,3,FALSE)</f>
        <v>#N/A</v>
      </c>
      <c r="C49" s="334" t="e">
        <f>VLOOKUP($E49,УЧАСТНИКИ!$A$5:$K$1101,4,FALSE)</f>
        <v>#N/A</v>
      </c>
      <c r="D49" s="341" t="e">
        <f>VLOOKUP($E49,УЧАСТНИКИ!$A$5:$K$1101,5,FALSE)</f>
        <v>#N/A</v>
      </c>
      <c r="E49" s="330"/>
      <c r="F49" s="330"/>
      <c r="G49" s="330"/>
      <c r="H49" s="330"/>
      <c r="I49" s="334" t="e">
        <f>VLOOKUP($E49,УЧАСТНИКИ!$A$5:$K$1101,9,FALSE)</f>
        <v>#N/A</v>
      </c>
    </row>
    <row r="50" spans="1:9" s="349" customFormat="1" ht="15.9" customHeight="1" x14ac:dyDescent="0.25">
      <c r="A50" s="330" t="s">
        <v>45</v>
      </c>
      <c r="B50" s="331" t="e">
        <f>VLOOKUP($E50,УЧАСТНИКИ!$A$5:$K$1101,3,FALSE)</f>
        <v>#N/A</v>
      </c>
      <c r="C50" s="334" t="e">
        <f>VLOOKUP($E50,УЧАСТНИКИ!$A$5:$K$1101,4,FALSE)</f>
        <v>#N/A</v>
      </c>
      <c r="D50" s="341" t="e">
        <f>VLOOKUP($E50,УЧАСТНИКИ!$A$5:$K$1101,5,FALSE)</f>
        <v>#N/A</v>
      </c>
      <c r="E50" s="330"/>
      <c r="F50" s="330"/>
      <c r="G50" s="330"/>
      <c r="H50" s="330"/>
      <c r="I50" s="334" t="e">
        <f>VLOOKUP($E50,УЧАСТНИКИ!$A$5:$K$1101,9,FALSE)</f>
        <v>#N/A</v>
      </c>
    </row>
    <row r="51" spans="1:9" s="349" customFormat="1" ht="15.9" customHeight="1" x14ac:dyDescent="0.25">
      <c r="A51" s="330" t="s">
        <v>45</v>
      </c>
      <c r="B51" s="331" t="e">
        <f>VLOOKUP($E51,УЧАСТНИКИ!$A$5:$K$1101,3,FALSE)</f>
        <v>#N/A</v>
      </c>
      <c r="C51" s="334" t="e">
        <f>VLOOKUP($E51,УЧАСТНИКИ!$A$5:$K$1101,4,FALSE)</f>
        <v>#N/A</v>
      </c>
      <c r="D51" s="341" t="e">
        <f>VLOOKUP($E51,УЧАСТНИКИ!$A$5:$K$1101,5,FALSE)</f>
        <v>#N/A</v>
      </c>
      <c r="E51" s="330"/>
      <c r="F51" s="330"/>
      <c r="G51" s="330"/>
      <c r="H51" s="330"/>
      <c r="I51" s="334" t="e">
        <f>VLOOKUP($E51,УЧАСТНИКИ!$A$5:$K$1101,9,FALSE)</f>
        <v>#N/A</v>
      </c>
    </row>
    <row r="52" spans="1:9" s="349" customFormat="1" ht="15.9" customHeight="1" x14ac:dyDescent="0.25">
      <c r="A52" s="330"/>
      <c r="B52" s="331"/>
      <c r="C52" s="334"/>
      <c r="D52" s="341"/>
      <c r="E52" s="330"/>
      <c r="F52" s="330"/>
      <c r="G52" s="330"/>
      <c r="H52" s="330"/>
      <c r="I52" s="334"/>
    </row>
    <row r="53" spans="1:9" s="349" customFormat="1" ht="15.9" customHeight="1" x14ac:dyDescent="0.25">
      <c r="A53" s="330" t="s">
        <v>46</v>
      </c>
      <c r="B53" s="331" t="e">
        <f>VLOOKUP($E53,УЧАСТНИКИ!$A$5:$K$1101,3,FALSE)</f>
        <v>#N/A</v>
      </c>
      <c r="C53" s="334" t="e">
        <f>VLOOKUP($E53,УЧАСТНИКИ!$A$5:$K$1101,4,FALSE)</f>
        <v>#N/A</v>
      </c>
      <c r="D53" s="341" t="e">
        <f>VLOOKUP($E53,УЧАСТНИКИ!$A$5:$K$1101,5,FALSE)</f>
        <v>#N/A</v>
      </c>
      <c r="E53" s="330"/>
      <c r="F53" s="330"/>
      <c r="G53" s="330"/>
      <c r="H53" s="330"/>
      <c r="I53" s="334" t="e">
        <f>VLOOKUP($E53,УЧАСТНИКИ!$A$5:$K$1101,9,FALSE)</f>
        <v>#N/A</v>
      </c>
    </row>
    <row r="54" spans="1:9" s="349" customFormat="1" ht="15.9" customHeight="1" x14ac:dyDescent="0.25">
      <c r="A54" s="330" t="s">
        <v>46</v>
      </c>
      <c r="B54" s="331" t="e">
        <f>VLOOKUP($E54,УЧАСТНИКИ!$A$5:$K$1101,3,FALSE)</f>
        <v>#N/A</v>
      </c>
      <c r="C54" s="334" t="e">
        <f>VLOOKUP($E54,УЧАСТНИКИ!$A$5:$K$1101,4,FALSE)</f>
        <v>#N/A</v>
      </c>
      <c r="D54" s="341" t="e">
        <f>VLOOKUP($E54,УЧАСТНИКИ!$A$5:$K$1101,5,FALSE)</f>
        <v>#N/A</v>
      </c>
      <c r="E54" s="330"/>
      <c r="F54" s="330"/>
      <c r="G54" s="330"/>
      <c r="H54" s="330"/>
      <c r="I54" s="334" t="e">
        <f>VLOOKUP($E54,УЧАСТНИКИ!$A$5:$K$1101,9,FALSE)</f>
        <v>#N/A</v>
      </c>
    </row>
    <row r="55" spans="1:9" s="349" customFormat="1" ht="15.9" customHeight="1" x14ac:dyDescent="0.25">
      <c r="A55" s="330" t="s">
        <v>46</v>
      </c>
      <c r="B55" s="331" t="e">
        <f>VLOOKUP($E55,УЧАСТНИКИ!$A$5:$K$1101,3,FALSE)</f>
        <v>#N/A</v>
      </c>
      <c r="C55" s="334" t="e">
        <f>VLOOKUP($E55,УЧАСТНИКИ!$A$5:$K$1101,4,FALSE)</f>
        <v>#N/A</v>
      </c>
      <c r="D55" s="341" t="e">
        <f>VLOOKUP($E55,УЧАСТНИКИ!$A$5:$K$1101,5,FALSE)</f>
        <v>#N/A</v>
      </c>
      <c r="E55" s="330"/>
      <c r="F55" s="330"/>
      <c r="G55" s="330"/>
      <c r="H55" s="330"/>
      <c r="I55" s="334" t="e">
        <f>VLOOKUP($E55,УЧАСТНИКИ!$A$5:$K$1101,9,FALSE)</f>
        <v>#N/A</v>
      </c>
    </row>
    <row r="56" spans="1:9" s="349" customFormat="1" ht="15.9" customHeight="1" x14ac:dyDescent="0.25">
      <c r="A56" s="330" t="s">
        <v>46</v>
      </c>
      <c r="B56" s="331" t="e">
        <f>VLOOKUP($E56,УЧАСТНИКИ!$A$5:$K$1101,3,FALSE)</f>
        <v>#N/A</v>
      </c>
      <c r="C56" s="334" t="e">
        <f>VLOOKUP($E56,УЧАСТНИКИ!$A$5:$K$1101,4,FALSE)</f>
        <v>#N/A</v>
      </c>
      <c r="D56" s="341" t="e">
        <f>VLOOKUP($E56,УЧАСТНИКИ!$A$5:$K$1101,5,FALSE)</f>
        <v>#N/A</v>
      </c>
      <c r="E56" s="330"/>
      <c r="F56" s="330"/>
      <c r="G56" s="330"/>
      <c r="H56" s="330"/>
      <c r="I56" s="334" t="e">
        <f>VLOOKUP($E56,УЧАСТНИКИ!$A$5:$K$1101,9,FALSE)</f>
        <v>#N/A</v>
      </c>
    </row>
    <row r="57" spans="1:9" s="349" customFormat="1" ht="15.9" customHeight="1" x14ac:dyDescent="0.25">
      <c r="A57" s="330" t="s">
        <v>46</v>
      </c>
      <c r="B57" s="331" t="e">
        <f>VLOOKUP($E57,УЧАСТНИКИ!$A$5:$K$1101,3,FALSE)</f>
        <v>#N/A</v>
      </c>
      <c r="C57" s="334" t="e">
        <f>VLOOKUP($E57,УЧАСТНИКИ!$A$5:$K$1101,4,FALSE)</f>
        <v>#N/A</v>
      </c>
      <c r="D57" s="341" t="e">
        <f>VLOOKUP($E57,УЧАСТНИКИ!$A$5:$K$1101,5,FALSE)</f>
        <v>#N/A</v>
      </c>
      <c r="E57" s="330"/>
      <c r="F57" s="330"/>
      <c r="G57" s="330"/>
      <c r="H57" s="330"/>
      <c r="I57" s="334" t="e">
        <f>VLOOKUP($E57,УЧАСТНИКИ!$A$5:$K$1101,9,FALSE)</f>
        <v>#N/A</v>
      </c>
    </row>
    <row r="58" spans="1:9" s="349" customFormat="1" ht="15.9" customHeight="1" x14ac:dyDescent="0.25">
      <c r="A58" s="330" t="s">
        <v>46</v>
      </c>
      <c r="B58" s="331" t="e">
        <f>VLOOKUP($E58,УЧАСТНИКИ!$A$5:$K$1101,3,FALSE)</f>
        <v>#N/A</v>
      </c>
      <c r="C58" s="334" t="e">
        <f>VLOOKUP($E58,УЧАСТНИКИ!$A$5:$K$1101,4,FALSE)</f>
        <v>#N/A</v>
      </c>
      <c r="D58" s="341" t="e">
        <f>VLOOKUP($E58,УЧАСТНИКИ!$A$5:$K$1101,5,FALSE)</f>
        <v>#N/A</v>
      </c>
      <c r="E58" s="330"/>
      <c r="F58" s="330"/>
      <c r="G58" s="330"/>
      <c r="H58" s="330"/>
      <c r="I58" s="334" t="e">
        <f>VLOOKUP($E58,УЧАСТНИКИ!$A$5:$K$1101,9,FALSE)</f>
        <v>#N/A</v>
      </c>
    </row>
    <row r="59" spans="1:9" s="349" customFormat="1" ht="15.9" customHeight="1" x14ac:dyDescent="0.25">
      <c r="A59" s="330"/>
      <c r="B59" s="331"/>
      <c r="C59" s="334"/>
      <c r="D59" s="341"/>
      <c r="E59" s="330"/>
      <c r="F59" s="330"/>
      <c r="G59" s="330"/>
      <c r="H59" s="330"/>
      <c r="I59" s="334"/>
    </row>
    <row r="60" spans="1:9" s="349" customFormat="1" ht="15.9" customHeight="1" x14ac:dyDescent="0.25">
      <c r="A60" s="330" t="s">
        <v>84</v>
      </c>
      <c r="B60" s="331" t="e">
        <f>VLOOKUP($E60,УЧАСТНИКИ!$A$5:$K$1101,3,FALSE)</f>
        <v>#N/A</v>
      </c>
      <c r="C60" s="334" t="e">
        <f>VLOOKUP($E60,УЧАСТНИКИ!$A$5:$K$1101,4,FALSE)</f>
        <v>#N/A</v>
      </c>
      <c r="D60" s="341" t="e">
        <f>VLOOKUP($E60,УЧАСТНИКИ!$A$5:$K$1101,5,FALSE)</f>
        <v>#N/A</v>
      </c>
      <c r="E60" s="330"/>
      <c r="F60" s="330"/>
      <c r="G60" s="330"/>
      <c r="H60" s="330"/>
      <c r="I60" s="334" t="e">
        <f>VLOOKUP($E60,УЧАСТНИКИ!$A$5:$K$1101,9,FALSE)</f>
        <v>#N/A</v>
      </c>
    </row>
    <row r="61" spans="1:9" s="349" customFormat="1" ht="15.9" customHeight="1" x14ac:dyDescent="0.25">
      <c r="A61" s="330" t="s">
        <v>84</v>
      </c>
      <c r="B61" s="331" t="e">
        <f>VLOOKUP($E61,УЧАСТНИКИ!$A$5:$K$1101,3,FALSE)</f>
        <v>#N/A</v>
      </c>
      <c r="C61" s="334" t="e">
        <f>VLOOKUP($E61,УЧАСТНИКИ!$A$5:$K$1101,4,FALSE)</f>
        <v>#N/A</v>
      </c>
      <c r="D61" s="341" t="e">
        <f>VLOOKUP($E61,УЧАСТНИКИ!$A$5:$K$1101,5,FALSE)</f>
        <v>#N/A</v>
      </c>
      <c r="E61" s="330"/>
      <c r="F61" s="330"/>
      <c r="G61" s="330"/>
      <c r="H61" s="330"/>
      <c r="I61" s="334" t="e">
        <f>VLOOKUP($E61,УЧАСТНИКИ!$A$5:$K$1101,9,FALSE)</f>
        <v>#N/A</v>
      </c>
    </row>
    <row r="62" spans="1:9" s="349" customFormat="1" ht="15.9" customHeight="1" x14ac:dyDescent="0.25">
      <c r="A62" s="330" t="s">
        <v>84</v>
      </c>
      <c r="B62" s="331" t="e">
        <f>VLOOKUP($E62,УЧАСТНИКИ!$A$5:$K$1101,3,FALSE)</f>
        <v>#N/A</v>
      </c>
      <c r="C62" s="334" t="e">
        <f>VLOOKUP($E62,УЧАСТНИКИ!$A$5:$K$1101,4,FALSE)</f>
        <v>#N/A</v>
      </c>
      <c r="D62" s="341" t="e">
        <f>VLOOKUP($E62,УЧАСТНИКИ!$A$5:$K$1101,5,FALSE)</f>
        <v>#N/A</v>
      </c>
      <c r="E62" s="330"/>
      <c r="F62" s="330"/>
      <c r="G62" s="330"/>
      <c r="H62" s="330"/>
      <c r="I62" s="334" t="e">
        <f>VLOOKUP($E62,УЧАСТНИКИ!$A$5:$K$1101,9,FALSE)</f>
        <v>#N/A</v>
      </c>
    </row>
    <row r="63" spans="1:9" s="349" customFormat="1" ht="15.9" customHeight="1" x14ac:dyDescent="0.25">
      <c r="A63" s="330" t="s">
        <v>84</v>
      </c>
      <c r="B63" s="331" t="e">
        <f>VLOOKUP($E63,УЧАСТНИКИ!$A$5:$K$1101,3,FALSE)</f>
        <v>#N/A</v>
      </c>
      <c r="C63" s="334" t="e">
        <f>VLOOKUP($E63,УЧАСТНИКИ!$A$5:$K$1101,4,FALSE)</f>
        <v>#N/A</v>
      </c>
      <c r="D63" s="341" t="e">
        <f>VLOOKUP($E63,УЧАСТНИКИ!$A$5:$K$1101,5,FALSE)</f>
        <v>#N/A</v>
      </c>
      <c r="E63" s="330"/>
      <c r="F63" s="330"/>
      <c r="G63" s="330"/>
      <c r="H63" s="330"/>
      <c r="I63" s="334" t="e">
        <f>VLOOKUP($E63,УЧАСТНИКИ!$A$5:$K$1101,9,FALSE)</f>
        <v>#N/A</v>
      </c>
    </row>
    <row r="64" spans="1:9" s="349" customFormat="1" ht="15.9" customHeight="1" x14ac:dyDescent="0.25">
      <c r="A64" s="330" t="s">
        <v>84</v>
      </c>
      <c r="B64" s="331" t="e">
        <f>VLOOKUP($E64,УЧАСТНИКИ!$A$5:$K$1101,3,FALSE)</f>
        <v>#N/A</v>
      </c>
      <c r="C64" s="334" t="e">
        <f>VLOOKUP($E64,УЧАСТНИКИ!$A$5:$K$1101,4,FALSE)</f>
        <v>#N/A</v>
      </c>
      <c r="D64" s="341" t="e">
        <f>VLOOKUP($E64,УЧАСТНИКИ!$A$5:$K$1101,5,FALSE)</f>
        <v>#N/A</v>
      </c>
      <c r="E64" s="330"/>
      <c r="F64" s="330"/>
      <c r="G64" s="330"/>
      <c r="H64" s="330"/>
      <c r="I64" s="334" t="e">
        <f>VLOOKUP($E64,УЧАСТНИКИ!$A$5:$K$1101,9,FALSE)</f>
        <v>#N/A</v>
      </c>
    </row>
    <row r="65" spans="1:11" s="349" customFormat="1" ht="15.9" customHeight="1" x14ac:dyDescent="0.25">
      <c r="A65" s="330" t="s">
        <v>84</v>
      </c>
      <c r="B65" s="331" t="e">
        <f>VLOOKUP($E65,УЧАСТНИКИ!$A$5:$K$1101,3,FALSE)</f>
        <v>#N/A</v>
      </c>
      <c r="C65" s="334" t="e">
        <f>VLOOKUP($E65,УЧАСТНИКИ!$A$5:$K$1101,4,FALSE)</f>
        <v>#N/A</v>
      </c>
      <c r="D65" s="341" t="e">
        <f>VLOOKUP($E65,УЧАСТНИКИ!$A$5:$K$1101,5,FALSE)</f>
        <v>#N/A</v>
      </c>
      <c r="E65" s="330"/>
      <c r="F65" s="330"/>
      <c r="G65" s="330"/>
      <c r="H65" s="330"/>
      <c r="I65" s="334" t="e">
        <f>VLOOKUP($E65,УЧАСТНИКИ!$A$5:$K$1101,9,FALSE)</f>
        <v>#N/A</v>
      </c>
    </row>
    <row r="66" spans="1:11" s="349" customFormat="1" ht="15.9" customHeight="1" x14ac:dyDescent="0.25">
      <c r="A66" s="342"/>
      <c r="B66" s="343" t="s">
        <v>48</v>
      </c>
      <c r="C66" s="344"/>
      <c r="D66" s="344"/>
      <c r="E66" s="344"/>
      <c r="F66" s="344"/>
      <c r="G66" s="344"/>
      <c r="H66" s="344"/>
      <c r="I66" s="345"/>
    </row>
    <row r="67" spans="1:11" s="349" customFormat="1" ht="15.9" customHeight="1" x14ac:dyDescent="0.25">
      <c r="A67" s="330" t="s">
        <v>40</v>
      </c>
      <c r="B67" s="331" t="e">
        <f>VLOOKUP($E67,УЧАСТНИКИ!$A$5:$K$1101,3,FALSE)</f>
        <v>#N/A</v>
      </c>
      <c r="C67" s="334" t="e">
        <f>VLOOKUP($E67,УЧАСТНИКИ!$A$5:$K$1101,4,FALSE)</f>
        <v>#N/A</v>
      </c>
      <c r="D67" s="341" t="e">
        <f>VLOOKUP($E67,УЧАСТНИКИ!$A$5:$K$1101,5,FALSE)</f>
        <v>#N/A</v>
      </c>
      <c r="E67" s="330"/>
      <c r="F67" s="330"/>
      <c r="G67" s="330"/>
      <c r="H67" s="330"/>
      <c r="I67" s="334" t="e">
        <f>VLOOKUP($E67,УЧАСТНИКИ!$A$5:$K$1101,9,FALSE)</f>
        <v>#N/A</v>
      </c>
    </row>
    <row r="68" spans="1:11" s="349" customFormat="1" ht="15.9" customHeight="1" x14ac:dyDescent="0.25">
      <c r="A68" s="330" t="s">
        <v>40</v>
      </c>
      <c r="B68" s="331" t="e">
        <f>VLOOKUP($E68,УЧАСТНИКИ!$A$5:$K$1101,3,FALSE)</f>
        <v>#N/A</v>
      </c>
      <c r="C68" s="334" t="e">
        <f>VLOOKUP($E68,УЧАСТНИКИ!$A$5:$K$1101,4,FALSE)</f>
        <v>#N/A</v>
      </c>
      <c r="D68" s="341" t="e">
        <f>VLOOKUP($E68,УЧАСТНИКИ!$A$5:$K$1101,5,FALSE)</f>
        <v>#N/A</v>
      </c>
      <c r="E68" s="330"/>
      <c r="F68" s="330"/>
      <c r="G68" s="330"/>
      <c r="H68" s="330"/>
      <c r="I68" s="334" t="e">
        <f>VLOOKUP($E68,УЧАСТНИКИ!$A$5:$K$1101,9,FALSE)</f>
        <v>#N/A</v>
      </c>
    </row>
    <row r="69" spans="1:11" s="349" customFormat="1" ht="15.9" customHeight="1" x14ac:dyDescent="0.25">
      <c r="A69" s="330" t="s">
        <v>40</v>
      </c>
      <c r="B69" s="331" t="e">
        <f>VLOOKUP($E69,УЧАСТНИКИ!$A$5:$K$1101,3,FALSE)</f>
        <v>#N/A</v>
      </c>
      <c r="C69" s="334" t="e">
        <f>VLOOKUP($E69,УЧАСТНИКИ!$A$5:$K$1101,4,FALSE)</f>
        <v>#N/A</v>
      </c>
      <c r="D69" s="341" t="e">
        <f>VLOOKUP($E69,УЧАСТНИКИ!$A$5:$K$1101,5,FALSE)</f>
        <v>#N/A</v>
      </c>
      <c r="E69" s="330"/>
      <c r="F69" s="330"/>
      <c r="G69" s="330"/>
      <c r="H69" s="330"/>
      <c r="I69" s="334" t="e">
        <f>VLOOKUP($E69,УЧАСТНИКИ!$A$5:$K$1101,9,FALSE)</f>
        <v>#N/A</v>
      </c>
    </row>
    <row r="70" spans="1:11" s="349" customFormat="1" ht="15.9" customHeight="1" x14ac:dyDescent="0.25">
      <c r="A70" s="330" t="s">
        <v>40</v>
      </c>
      <c r="B70" s="331" t="e">
        <f>VLOOKUP($E70,УЧАСТНИКИ!$A$5:$K$1101,3,FALSE)</f>
        <v>#N/A</v>
      </c>
      <c r="C70" s="334" t="e">
        <f>VLOOKUP($E70,УЧАСТНИКИ!$A$5:$K$1101,4,FALSE)</f>
        <v>#N/A</v>
      </c>
      <c r="D70" s="341" t="e">
        <f>VLOOKUP($E70,УЧАСТНИКИ!$A$5:$K$1101,5,FALSE)</f>
        <v>#N/A</v>
      </c>
      <c r="E70" s="330"/>
      <c r="F70" s="330"/>
      <c r="G70" s="330"/>
      <c r="H70" s="330"/>
      <c r="I70" s="334" t="e">
        <f>VLOOKUP($E70,УЧАСТНИКИ!$A$5:$K$1101,9,FALSE)</f>
        <v>#N/A</v>
      </c>
      <c r="K70" s="350"/>
    </row>
    <row r="71" spans="1:11" s="349" customFormat="1" ht="15.9" customHeight="1" x14ac:dyDescent="0.25">
      <c r="A71" s="330" t="s">
        <v>40</v>
      </c>
      <c r="B71" s="331" t="e">
        <f>VLOOKUP($E71,УЧАСТНИКИ!$A$5:$K$1101,3,FALSE)</f>
        <v>#N/A</v>
      </c>
      <c r="C71" s="334" t="e">
        <f>VLOOKUP($E71,УЧАСТНИКИ!$A$5:$K$1101,4,FALSE)</f>
        <v>#N/A</v>
      </c>
      <c r="D71" s="341" t="e">
        <f>VLOOKUP($E71,УЧАСТНИКИ!$A$5:$K$1101,5,FALSE)</f>
        <v>#N/A</v>
      </c>
      <c r="E71" s="330"/>
      <c r="F71" s="330"/>
      <c r="G71" s="330"/>
      <c r="H71" s="330"/>
      <c r="I71" s="334" t="e">
        <f>VLOOKUP($E71,УЧАСТНИКИ!$A$5:$K$1101,9,FALSE)</f>
        <v>#N/A</v>
      </c>
    </row>
    <row r="72" spans="1:11" s="349" customFormat="1" ht="15.9" customHeight="1" x14ac:dyDescent="0.25">
      <c r="A72" s="330" t="s">
        <v>40</v>
      </c>
      <c r="B72" s="331" t="e">
        <f>VLOOKUP($E72,УЧАСТНИКИ!$A$5:$K$1101,3,FALSE)</f>
        <v>#N/A</v>
      </c>
      <c r="C72" s="334" t="e">
        <f>VLOOKUP($E72,УЧАСТНИКИ!$A$5:$K$1101,4,FALSE)</f>
        <v>#N/A</v>
      </c>
      <c r="D72" s="341" t="e">
        <f>VLOOKUP($E72,УЧАСТНИКИ!$A$5:$K$1101,5,FALSE)</f>
        <v>#N/A</v>
      </c>
      <c r="E72" s="330"/>
      <c r="F72" s="330"/>
      <c r="G72" s="330"/>
      <c r="H72" s="330"/>
      <c r="I72" s="334" t="e">
        <f>VLOOKUP($E72,УЧАСТНИКИ!$A$5:$K$1101,9,FALSE)</f>
        <v>#N/A</v>
      </c>
    </row>
    <row r="73" spans="1:11" s="349" customFormat="1" ht="15.9" customHeight="1" x14ac:dyDescent="0.25">
      <c r="A73" s="330"/>
      <c r="B73" s="331"/>
      <c r="C73" s="334"/>
      <c r="D73" s="341"/>
      <c r="E73" s="330"/>
      <c r="F73" s="330"/>
      <c r="G73" s="330"/>
      <c r="H73" s="330"/>
      <c r="I73" s="334"/>
    </row>
    <row r="74" spans="1:11" s="349" customFormat="1" ht="15.9" customHeight="1" x14ac:dyDescent="0.25">
      <c r="A74" s="330" t="s">
        <v>41</v>
      </c>
      <c r="B74" s="331" t="e">
        <f>VLOOKUP($E74,УЧАСТНИКИ!$A$5:$K$1101,3,FALSE)</f>
        <v>#N/A</v>
      </c>
      <c r="C74" s="334" t="e">
        <f>VLOOKUP($E74,УЧАСТНИКИ!$A$5:$K$1101,4,FALSE)</f>
        <v>#N/A</v>
      </c>
      <c r="D74" s="341" t="e">
        <f>VLOOKUP($E74,УЧАСТНИКИ!$A$5:$K$1101,5,FALSE)</f>
        <v>#N/A</v>
      </c>
      <c r="E74" s="330"/>
      <c r="F74" s="330"/>
      <c r="G74" s="330"/>
      <c r="H74" s="330"/>
      <c r="I74" s="334" t="e">
        <f>VLOOKUP($E74,УЧАСТНИКИ!$A$5:$K$1101,9,FALSE)</f>
        <v>#N/A</v>
      </c>
    </row>
    <row r="75" spans="1:11" s="349" customFormat="1" ht="15.9" customHeight="1" x14ac:dyDescent="0.25">
      <c r="A75" s="330" t="s">
        <v>41</v>
      </c>
      <c r="B75" s="331" t="e">
        <f>VLOOKUP($E75,УЧАСТНИКИ!$A$5:$K$1101,3,FALSE)</f>
        <v>#N/A</v>
      </c>
      <c r="C75" s="334" t="e">
        <f>VLOOKUP($E75,УЧАСТНИКИ!$A$5:$K$1101,4,FALSE)</f>
        <v>#N/A</v>
      </c>
      <c r="D75" s="341" t="e">
        <f>VLOOKUP($E75,УЧАСТНИКИ!$A$5:$K$1101,5,FALSE)</f>
        <v>#N/A</v>
      </c>
      <c r="E75" s="330"/>
      <c r="F75" s="330"/>
      <c r="G75" s="330"/>
      <c r="H75" s="330"/>
      <c r="I75" s="334" t="e">
        <f>VLOOKUP($E75,УЧАСТНИКИ!$A$5:$K$1101,9,FALSE)</f>
        <v>#N/A</v>
      </c>
    </row>
    <row r="76" spans="1:11" s="349" customFormat="1" ht="15.9" customHeight="1" x14ac:dyDescent="0.25">
      <c r="A76" s="330" t="s">
        <v>41</v>
      </c>
      <c r="B76" s="331" t="e">
        <f>VLOOKUP($E76,УЧАСТНИКИ!$A$5:$K$1101,3,FALSE)</f>
        <v>#N/A</v>
      </c>
      <c r="C76" s="334" t="e">
        <f>VLOOKUP($E76,УЧАСТНИКИ!$A$5:$K$1101,4,FALSE)</f>
        <v>#N/A</v>
      </c>
      <c r="D76" s="341" t="e">
        <f>VLOOKUP($E76,УЧАСТНИКИ!$A$5:$K$1101,5,FALSE)</f>
        <v>#N/A</v>
      </c>
      <c r="E76" s="330"/>
      <c r="F76" s="330"/>
      <c r="G76" s="330"/>
      <c r="H76" s="330"/>
      <c r="I76" s="334" t="e">
        <f>VLOOKUP($E76,УЧАСТНИКИ!$A$5:$K$1101,9,FALSE)</f>
        <v>#N/A</v>
      </c>
    </row>
    <row r="77" spans="1:11" s="349" customFormat="1" ht="15.9" customHeight="1" x14ac:dyDescent="0.25">
      <c r="A77" s="330" t="s">
        <v>41</v>
      </c>
      <c r="B77" s="331" t="e">
        <f>VLOOKUP($E77,УЧАСТНИКИ!$A$5:$K$1101,3,FALSE)</f>
        <v>#N/A</v>
      </c>
      <c r="C77" s="334" t="e">
        <f>VLOOKUP($E77,УЧАСТНИКИ!$A$5:$K$1101,4,FALSE)</f>
        <v>#N/A</v>
      </c>
      <c r="D77" s="341" t="e">
        <f>VLOOKUP($E77,УЧАСТНИКИ!$A$5:$K$1101,5,FALSE)</f>
        <v>#N/A</v>
      </c>
      <c r="E77" s="330"/>
      <c r="F77" s="330"/>
      <c r="G77" s="330"/>
      <c r="H77" s="330"/>
      <c r="I77" s="334" t="e">
        <f>VLOOKUP($E77,УЧАСТНИКИ!$A$5:$K$1101,9,FALSE)</f>
        <v>#N/A</v>
      </c>
    </row>
    <row r="78" spans="1:11" s="349" customFormat="1" ht="15.9" customHeight="1" x14ac:dyDescent="0.25">
      <c r="A78" s="330" t="s">
        <v>41</v>
      </c>
      <c r="B78" s="331" t="e">
        <f>VLOOKUP($E78,УЧАСТНИКИ!$A$5:$K$1101,3,FALSE)</f>
        <v>#N/A</v>
      </c>
      <c r="C78" s="334" t="e">
        <f>VLOOKUP($E78,УЧАСТНИКИ!$A$5:$K$1101,4,FALSE)</f>
        <v>#N/A</v>
      </c>
      <c r="D78" s="341" t="e">
        <f>VLOOKUP($E78,УЧАСТНИКИ!$A$5:$K$1101,5,FALSE)</f>
        <v>#N/A</v>
      </c>
      <c r="E78" s="330"/>
      <c r="F78" s="330"/>
      <c r="G78" s="330"/>
      <c r="H78" s="330"/>
      <c r="I78" s="334" t="e">
        <f>VLOOKUP($E78,УЧАСТНИКИ!$A$5:$K$1101,9,FALSE)</f>
        <v>#N/A</v>
      </c>
    </row>
    <row r="79" spans="1:11" s="349" customFormat="1" ht="15.9" customHeight="1" x14ac:dyDescent="0.25">
      <c r="A79" s="330" t="s">
        <v>41</v>
      </c>
      <c r="B79" s="331" t="e">
        <f>VLOOKUP($E79,УЧАСТНИКИ!$A$5:$K$1101,3,FALSE)</f>
        <v>#N/A</v>
      </c>
      <c r="C79" s="334" t="e">
        <f>VLOOKUP($E79,УЧАСТНИКИ!$A$5:$K$1101,4,FALSE)</f>
        <v>#N/A</v>
      </c>
      <c r="D79" s="341" t="e">
        <f>VLOOKUP($E79,УЧАСТНИКИ!$A$5:$K$1101,5,FALSE)</f>
        <v>#N/A</v>
      </c>
      <c r="E79" s="330"/>
      <c r="F79" s="330"/>
      <c r="G79" s="330"/>
      <c r="H79" s="330"/>
      <c r="I79" s="334" t="e">
        <f>VLOOKUP($E79,УЧАСТНИКИ!$A$5:$K$1101,9,FALSE)</f>
        <v>#N/A</v>
      </c>
    </row>
    <row r="80" spans="1:11" s="349" customFormat="1" ht="15.9" customHeight="1" x14ac:dyDescent="0.25">
      <c r="A80" s="330"/>
      <c r="B80" s="331"/>
      <c r="C80" s="334"/>
      <c r="D80" s="341"/>
      <c r="E80" s="330"/>
      <c r="F80" s="330"/>
      <c r="G80" s="330"/>
      <c r="H80" s="330"/>
      <c r="I80" s="334"/>
    </row>
    <row r="81" spans="1:9" s="349" customFormat="1" ht="15.9" customHeight="1" x14ac:dyDescent="0.25">
      <c r="A81" s="330" t="s">
        <v>42</v>
      </c>
      <c r="B81" s="331" t="e">
        <f>VLOOKUP($E81,УЧАСТНИКИ!$A$5:$K$1101,3,FALSE)</f>
        <v>#N/A</v>
      </c>
      <c r="C81" s="334" t="e">
        <f>VLOOKUP($E81,УЧАСТНИКИ!$A$5:$K$1101,4,FALSE)</f>
        <v>#N/A</v>
      </c>
      <c r="D81" s="341" t="e">
        <f>VLOOKUP($E81,УЧАСТНИКИ!$A$5:$K$1101,5,FALSE)</f>
        <v>#N/A</v>
      </c>
      <c r="E81" s="330"/>
      <c r="F81" s="330"/>
      <c r="G81" s="330"/>
      <c r="H81" s="330"/>
      <c r="I81" s="334" t="e">
        <f>VLOOKUP($E81,УЧАСТНИКИ!$A$5:$K$1101,9,FALSE)</f>
        <v>#N/A</v>
      </c>
    </row>
    <row r="82" spans="1:9" s="349" customFormat="1" ht="15.9" customHeight="1" x14ac:dyDescent="0.25">
      <c r="A82" s="330" t="s">
        <v>42</v>
      </c>
      <c r="B82" s="331" t="e">
        <f>VLOOKUP($E82,УЧАСТНИКИ!$A$5:$K$1101,3,FALSE)</f>
        <v>#N/A</v>
      </c>
      <c r="C82" s="334" t="e">
        <f>VLOOKUP($E82,УЧАСТНИКИ!$A$5:$K$1101,4,FALSE)</f>
        <v>#N/A</v>
      </c>
      <c r="D82" s="341" t="e">
        <f>VLOOKUP($E82,УЧАСТНИКИ!$A$5:$K$1101,5,FALSE)</f>
        <v>#N/A</v>
      </c>
      <c r="E82" s="330"/>
      <c r="F82" s="330"/>
      <c r="G82" s="330"/>
      <c r="H82" s="330"/>
      <c r="I82" s="334" t="e">
        <f>VLOOKUP($E82,УЧАСТНИКИ!$A$5:$K$1101,9,FALSE)</f>
        <v>#N/A</v>
      </c>
    </row>
    <row r="83" spans="1:9" s="349" customFormat="1" ht="15.9" customHeight="1" x14ac:dyDescent="0.25">
      <c r="A83" s="330" t="s">
        <v>42</v>
      </c>
      <c r="B83" s="331" t="e">
        <f>VLOOKUP($E83,УЧАСТНИКИ!$A$5:$K$1101,3,FALSE)</f>
        <v>#N/A</v>
      </c>
      <c r="C83" s="334" t="e">
        <f>VLOOKUP($E83,УЧАСТНИКИ!$A$5:$K$1101,4,FALSE)</f>
        <v>#N/A</v>
      </c>
      <c r="D83" s="341" t="e">
        <f>VLOOKUP($E83,УЧАСТНИКИ!$A$5:$K$1101,5,FALSE)</f>
        <v>#N/A</v>
      </c>
      <c r="E83" s="330"/>
      <c r="F83" s="330"/>
      <c r="G83" s="330"/>
      <c r="H83" s="330"/>
      <c r="I83" s="334" t="e">
        <f>VLOOKUP($E83,УЧАСТНИКИ!$A$5:$K$1101,9,FALSE)</f>
        <v>#N/A</v>
      </c>
    </row>
    <row r="84" spans="1:9" s="349" customFormat="1" ht="15.9" customHeight="1" x14ac:dyDescent="0.25">
      <c r="A84" s="330" t="s">
        <v>42</v>
      </c>
      <c r="B84" s="331" t="e">
        <f>VLOOKUP($E84,УЧАСТНИКИ!$A$5:$K$1101,3,FALSE)</f>
        <v>#N/A</v>
      </c>
      <c r="C84" s="334" t="e">
        <f>VLOOKUP($E84,УЧАСТНИКИ!$A$5:$K$1101,4,FALSE)</f>
        <v>#N/A</v>
      </c>
      <c r="D84" s="341" t="e">
        <f>VLOOKUP($E84,УЧАСТНИКИ!$A$5:$K$1101,5,FALSE)</f>
        <v>#N/A</v>
      </c>
      <c r="E84" s="330"/>
      <c r="F84" s="330"/>
      <c r="G84" s="330"/>
      <c r="H84" s="330"/>
      <c r="I84" s="334" t="e">
        <f>VLOOKUP($E84,УЧАСТНИКИ!$A$5:$K$1101,9,FALSE)</f>
        <v>#N/A</v>
      </c>
    </row>
    <row r="85" spans="1:9" s="349" customFormat="1" ht="15.9" customHeight="1" x14ac:dyDescent="0.25">
      <c r="A85" s="330" t="s">
        <v>42</v>
      </c>
      <c r="B85" s="331" t="e">
        <f>VLOOKUP($E85,УЧАСТНИКИ!$A$5:$K$1101,3,FALSE)</f>
        <v>#N/A</v>
      </c>
      <c r="C85" s="334" t="e">
        <f>VLOOKUP($E85,УЧАСТНИКИ!$A$5:$K$1101,4,FALSE)</f>
        <v>#N/A</v>
      </c>
      <c r="D85" s="341" t="e">
        <f>VLOOKUP($E85,УЧАСТНИКИ!$A$5:$K$1101,5,FALSE)</f>
        <v>#N/A</v>
      </c>
      <c r="E85" s="330"/>
      <c r="F85" s="330"/>
      <c r="G85" s="330"/>
      <c r="H85" s="330"/>
      <c r="I85" s="334" t="e">
        <f>VLOOKUP($E85,УЧАСТНИКИ!$A$5:$K$1101,9,FALSE)</f>
        <v>#N/A</v>
      </c>
    </row>
    <row r="86" spans="1:9" s="349" customFormat="1" ht="15.9" customHeight="1" x14ac:dyDescent="0.25">
      <c r="A86" s="330" t="s">
        <v>42</v>
      </c>
      <c r="B86" s="331" t="e">
        <f>VLOOKUP($E86,УЧАСТНИКИ!$A$5:$K$1101,3,FALSE)</f>
        <v>#N/A</v>
      </c>
      <c r="C86" s="334" t="e">
        <f>VLOOKUP($E86,УЧАСТНИКИ!$A$5:$K$1101,4,FALSE)</f>
        <v>#N/A</v>
      </c>
      <c r="D86" s="341" t="e">
        <f>VLOOKUP($E86,УЧАСТНИКИ!$A$5:$K$1101,5,FALSE)</f>
        <v>#N/A</v>
      </c>
      <c r="E86" s="330"/>
      <c r="F86" s="330"/>
      <c r="G86" s="330"/>
      <c r="H86" s="330"/>
      <c r="I86" s="334" t="e">
        <f>VLOOKUP($E86,УЧАСТНИКИ!$A$5:$K$1101,9,FALSE)</f>
        <v>#N/A</v>
      </c>
    </row>
    <row r="87" spans="1:9" s="349" customFormat="1" ht="15.9" customHeight="1" x14ac:dyDescent="0.25">
      <c r="A87" s="330"/>
      <c r="B87" s="331"/>
      <c r="C87" s="334"/>
      <c r="D87" s="341"/>
      <c r="E87" s="330"/>
      <c r="F87" s="330"/>
      <c r="G87" s="330"/>
      <c r="H87" s="330"/>
      <c r="I87" s="334"/>
    </row>
    <row r="88" spans="1:9" s="349" customFormat="1" ht="15.9" customHeight="1" x14ac:dyDescent="0.25">
      <c r="A88" s="330" t="s">
        <v>43</v>
      </c>
      <c r="B88" s="331" t="e">
        <f>VLOOKUP($E88,УЧАСТНИКИ!$A$5:$K$1101,3,FALSE)</f>
        <v>#N/A</v>
      </c>
      <c r="C88" s="334" t="e">
        <f>VLOOKUP($E88,УЧАСТНИКИ!$A$5:$K$1101,4,FALSE)</f>
        <v>#N/A</v>
      </c>
      <c r="D88" s="341" t="e">
        <f>VLOOKUP($E88,УЧАСТНИКИ!$A$5:$K$1101,5,FALSE)</f>
        <v>#N/A</v>
      </c>
      <c r="E88" s="330"/>
      <c r="F88" s="330"/>
      <c r="G88" s="330"/>
      <c r="H88" s="330"/>
      <c r="I88" s="334" t="e">
        <f>VLOOKUP($E88,УЧАСТНИКИ!$A$5:$K$1101,9,FALSE)</f>
        <v>#N/A</v>
      </c>
    </row>
    <row r="89" spans="1:9" s="349" customFormat="1" ht="15.9" customHeight="1" x14ac:dyDescent="0.25">
      <c r="A89" s="330" t="s">
        <v>43</v>
      </c>
      <c r="B89" s="331" t="e">
        <f>VLOOKUP($E89,УЧАСТНИКИ!$A$5:$K$1101,3,FALSE)</f>
        <v>#N/A</v>
      </c>
      <c r="C89" s="334" t="e">
        <f>VLOOKUP($E89,УЧАСТНИКИ!$A$5:$K$1101,4,FALSE)</f>
        <v>#N/A</v>
      </c>
      <c r="D89" s="341" t="e">
        <f>VLOOKUP($E89,УЧАСТНИКИ!$A$5:$K$1101,5,FALSE)</f>
        <v>#N/A</v>
      </c>
      <c r="E89" s="330"/>
      <c r="F89" s="330"/>
      <c r="G89" s="330"/>
      <c r="H89" s="330"/>
      <c r="I89" s="334" t="e">
        <f>VLOOKUP($E89,УЧАСТНИКИ!$A$5:$K$1101,9,FALSE)</f>
        <v>#N/A</v>
      </c>
    </row>
    <row r="90" spans="1:9" s="349" customFormat="1" ht="15.9" customHeight="1" x14ac:dyDescent="0.25">
      <c r="A90" s="330" t="s">
        <v>43</v>
      </c>
      <c r="B90" s="331" t="e">
        <f>VLOOKUP($E90,УЧАСТНИКИ!$A$5:$K$1101,3,FALSE)</f>
        <v>#N/A</v>
      </c>
      <c r="C90" s="334" t="e">
        <f>VLOOKUP($E90,УЧАСТНИКИ!$A$5:$K$1101,4,FALSE)</f>
        <v>#N/A</v>
      </c>
      <c r="D90" s="341" t="e">
        <f>VLOOKUP($E90,УЧАСТНИКИ!$A$5:$K$1101,5,FALSE)</f>
        <v>#N/A</v>
      </c>
      <c r="E90" s="330"/>
      <c r="F90" s="330"/>
      <c r="G90" s="330"/>
      <c r="H90" s="330"/>
      <c r="I90" s="334" t="e">
        <f>VLOOKUP($E90,УЧАСТНИКИ!$A$5:$K$1101,9,FALSE)</f>
        <v>#N/A</v>
      </c>
    </row>
    <row r="91" spans="1:9" s="349" customFormat="1" ht="15.9" customHeight="1" x14ac:dyDescent="0.25">
      <c r="A91" s="330" t="s">
        <v>43</v>
      </c>
      <c r="B91" s="331" t="e">
        <f>VLOOKUP($E91,УЧАСТНИКИ!$A$5:$K$1101,3,FALSE)</f>
        <v>#N/A</v>
      </c>
      <c r="C91" s="334" t="e">
        <f>VLOOKUP($E91,УЧАСТНИКИ!$A$5:$K$1101,4,FALSE)</f>
        <v>#N/A</v>
      </c>
      <c r="D91" s="341" t="e">
        <f>VLOOKUP($E91,УЧАСТНИКИ!$A$5:$K$1101,5,FALSE)</f>
        <v>#N/A</v>
      </c>
      <c r="E91" s="330"/>
      <c r="F91" s="330"/>
      <c r="G91" s="330"/>
      <c r="H91" s="330"/>
      <c r="I91" s="334" t="e">
        <f>VLOOKUP($E91,УЧАСТНИКИ!$A$5:$K$1101,9,FALSE)</f>
        <v>#N/A</v>
      </c>
    </row>
    <row r="92" spans="1:9" s="349" customFormat="1" ht="15.9" customHeight="1" x14ac:dyDescent="0.25">
      <c r="A92" s="330" t="s">
        <v>43</v>
      </c>
      <c r="B92" s="331" t="e">
        <f>VLOOKUP($E92,УЧАСТНИКИ!$A$5:$K$1101,3,FALSE)</f>
        <v>#N/A</v>
      </c>
      <c r="C92" s="334" t="e">
        <f>VLOOKUP($E92,УЧАСТНИКИ!$A$5:$K$1101,4,FALSE)</f>
        <v>#N/A</v>
      </c>
      <c r="D92" s="341" t="e">
        <f>VLOOKUP($E92,УЧАСТНИКИ!$A$5:$K$1101,5,FALSE)</f>
        <v>#N/A</v>
      </c>
      <c r="E92" s="330"/>
      <c r="F92" s="330"/>
      <c r="G92" s="330"/>
      <c r="H92" s="330"/>
      <c r="I92" s="334" t="e">
        <f>VLOOKUP($E92,УЧАСТНИКИ!$A$5:$K$1101,9,FALSE)</f>
        <v>#N/A</v>
      </c>
    </row>
    <row r="93" spans="1:9" s="349" customFormat="1" ht="15.9" customHeight="1" x14ac:dyDescent="0.25">
      <c r="A93" s="330" t="s">
        <v>43</v>
      </c>
      <c r="B93" s="331" t="e">
        <f>VLOOKUP($E93,УЧАСТНИКИ!$A$5:$K$1101,3,FALSE)</f>
        <v>#N/A</v>
      </c>
      <c r="C93" s="334" t="e">
        <f>VLOOKUP($E93,УЧАСТНИКИ!$A$5:$K$1101,4,FALSE)</f>
        <v>#N/A</v>
      </c>
      <c r="D93" s="341" t="e">
        <f>VLOOKUP($E93,УЧАСТНИКИ!$A$5:$K$1101,5,FALSE)</f>
        <v>#N/A</v>
      </c>
      <c r="E93" s="330"/>
      <c r="F93" s="330"/>
      <c r="G93" s="330"/>
      <c r="H93" s="330"/>
      <c r="I93" s="334" t="e">
        <f>VLOOKUP($E93,УЧАСТНИКИ!$A$5:$K$1101,9,FALSE)</f>
        <v>#N/A</v>
      </c>
    </row>
    <row r="94" spans="1:9" s="349" customFormat="1" ht="15.9" customHeight="1" x14ac:dyDescent="0.25">
      <c r="A94" s="330"/>
      <c r="B94" s="331"/>
      <c r="C94" s="334"/>
      <c r="D94" s="341"/>
      <c r="E94" s="330"/>
      <c r="F94" s="330"/>
      <c r="G94" s="330"/>
      <c r="H94" s="330"/>
      <c r="I94" s="334"/>
    </row>
    <row r="95" spans="1:9" s="349" customFormat="1" ht="15.9" customHeight="1" x14ac:dyDescent="0.25">
      <c r="A95" s="330" t="s">
        <v>44</v>
      </c>
      <c r="B95" s="331" t="e">
        <f>VLOOKUP($E95,УЧАСТНИКИ!$A$5:$K$1101,3,FALSE)</f>
        <v>#N/A</v>
      </c>
      <c r="C95" s="334" t="e">
        <f>VLOOKUP($E95,УЧАСТНИКИ!$A$5:$K$1101,4,FALSE)</f>
        <v>#N/A</v>
      </c>
      <c r="D95" s="341" t="e">
        <f>VLOOKUP($E95,УЧАСТНИКИ!$A$5:$K$1101,5,FALSE)</f>
        <v>#N/A</v>
      </c>
      <c r="E95" s="330"/>
      <c r="F95" s="330"/>
      <c r="G95" s="330"/>
      <c r="H95" s="330"/>
      <c r="I95" s="334" t="e">
        <f>VLOOKUP($E95,УЧАСТНИКИ!$A$5:$K$1101,9,FALSE)</f>
        <v>#N/A</v>
      </c>
    </row>
    <row r="96" spans="1:9" s="349" customFormat="1" ht="15.9" customHeight="1" x14ac:dyDescent="0.25">
      <c r="A96" s="330" t="s">
        <v>44</v>
      </c>
      <c r="B96" s="331" t="e">
        <f>VLOOKUP($E96,УЧАСТНИКИ!$A$5:$K$1101,3,FALSE)</f>
        <v>#N/A</v>
      </c>
      <c r="C96" s="334" t="e">
        <f>VLOOKUP($E96,УЧАСТНИКИ!$A$5:$K$1101,4,FALSE)</f>
        <v>#N/A</v>
      </c>
      <c r="D96" s="341" t="e">
        <f>VLOOKUP($E96,УЧАСТНИКИ!$A$5:$K$1101,5,FALSE)</f>
        <v>#N/A</v>
      </c>
      <c r="E96" s="330"/>
      <c r="F96" s="330"/>
      <c r="G96" s="330"/>
      <c r="H96" s="330"/>
      <c r="I96" s="334" t="e">
        <f>VLOOKUP($E96,УЧАСТНИКИ!$A$5:$K$1101,9,FALSE)</f>
        <v>#N/A</v>
      </c>
    </row>
    <row r="97" spans="1:9" s="349" customFormat="1" ht="15.9" customHeight="1" x14ac:dyDescent="0.25">
      <c r="A97" s="330" t="s">
        <v>44</v>
      </c>
      <c r="B97" s="331" t="e">
        <f>VLOOKUP($E97,УЧАСТНИКИ!$A$5:$K$1101,3,FALSE)</f>
        <v>#N/A</v>
      </c>
      <c r="C97" s="334" t="e">
        <f>VLOOKUP($E97,УЧАСТНИКИ!$A$5:$K$1101,4,FALSE)</f>
        <v>#N/A</v>
      </c>
      <c r="D97" s="341" t="e">
        <f>VLOOKUP($E97,УЧАСТНИКИ!$A$5:$K$1101,5,FALSE)</f>
        <v>#N/A</v>
      </c>
      <c r="E97" s="330"/>
      <c r="F97" s="330"/>
      <c r="G97" s="330"/>
      <c r="H97" s="330"/>
      <c r="I97" s="334" t="e">
        <f>VLOOKUP($E97,УЧАСТНИКИ!$A$5:$K$1101,9,FALSE)</f>
        <v>#N/A</v>
      </c>
    </row>
    <row r="98" spans="1:9" s="349" customFormat="1" ht="15.9" customHeight="1" x14ac:dyDescent="0.25">
      <c r="A98" s="330" t="s">
        <v>44</v>
      </c>
      <c r="B98" s="331" t="e">
        <f>VLOOKUP($E98,УЧАСТНИКИ!$A$5:$K$1101,3,FALSE)</f>
        <v>#N/A</v>
      </c>
      <c r="C98" s="334" t="e">
        <f>VLOOKUP($E98,УЧАСТНИКИ!$A$5:$K$1101,4,FALSE)</f>
        <v>#N/A</v>
      </c>
      <c r="D98" s="341" t="e">
        <f>VLOOKUP($E98,УЧАСТНИКИ!$A$5:$K$1101,5,FALSE)</f>
        <v>#N/A</v>
      </c>
      <c r="E98" s="330"/>
      <c r="F98" s="330"/>
      <c r="G98" s="330"/>
      <c r="H98" s="330"/>
      <c r="I98" s="334" t="e">
        <f>VLOOKUP($E98,УЧАСТНИКИ!$A$5:$K$1101,9,FALSE)</f>
        <v>#N/A</v>
      </c>
    </row>
    <row r="99" spans="1:9" s="349" customFormat="1" ht="15.9" customHeight="1" x14ac:dyDescent="0.25">
      <c r="A99" s="330" t="s">
        <v>44</v>
      </c>
      <c r="B99" s="331" t="e">
        <f>VLOOKUP($E99,УЧАСТНИКИ!$A$5:$K$1101,3,FALSE)</f>
        <v>#N/A</v>
      </c>
      <c r="C99" s="334" t="e">
        <f>VLOOKUP($E99,УЧАСТНИКИ!$A$5:$K$1101,4,FALSE)</f>
        <v>#N/A</v>
      </c>
      <c r="D99" s="341" t="e">
        <f>VLOOKUP($E99,УЧАСТНИКИ!$A$5:$K$1101,5,FALSE)</f>
        <v>#N/A</v>
      </c>
      <c r="E99" s="330"/>
      <c r="F99" s="330"/>
      <c r="G99" s="330"/>
      <c r="H99" s="330"/>
      <c r="I99" s="334" t="e">
        <f>VLOOKUP($E99,УЧАСТНИКИ!$A$5:$K$1101,9,FALSE)</f>
        <v>#N/A</v>
      </c>
    </row>
    <row r="100" spans="1:9" s="349" customFormat="1" ht="15.9" customHeight="1" x14ac:dyDescent="0.25">
      <c r="A100" s="330" t="s">
        <v>44</v>
      </c>
      <c r="B100" s="331" t="e">
        <f>VLOOKUP($E100,УЧАСТНИКИ!$A$5:$K$1101,3,FALSE)</f>
        <v>#N/A</v>
      </c>
      <c r="C100" s="334" t="e">
        <f>VLOOKUP($E100,УЧАСТНИКИ!$A$5:$K$1101,4,FALSE)</f>
        <v>#N/A</v>
      </c>
      <c r="D100" s="341" t="e">
        <f>VLOOKUP($E100,УЧАСТНИКИ!$A$5:$K$1101,5,FALSE)</f>
        <v>#N/A</v>
      </c>
      <c r="E100" s="330"/>
      <c r="F100" s="330"/>
      <c r="G100" s="330"/>
      <c r="H100" s="330"/>
      <c r="I100" s="334" t="e">
        <f>VLOOKUP($E100,УЧАСТНИКИ!$A$5:$K$1101,9,FALSE)</f>
        <v>#N/A</v>
      </c>
    </row>
    <row r="101" spans="1:9" s="349" customFormat="1" ht="15.9" customHeight="1" x14ac:dyDescent="0.25">
      <c r="A101" s="330"/>
      <c r="B101" s="331"/>
      <c r="C101" s="334"/>
      <c r="D101" s="341"/>
      <c r="E101" s="330"/>
      <c r="F101" s="330"/>
      <c r="G101" s="330"/>
      <c r="H101" s="330"/>
      <c r="I101" s="334"/>
    </row>
    <row r="102" spans="1:9" s="349" customFormat="1" ht="15.9" customHeight="1" x14ac:dyDescent="0.25">
      <c r="A102" s="330" t="s">
        <v>45</v>
      </c>
      <c r="B102" s="331" t="e">
        <f>VLOOKUP($E102,УЧАСТНИКИ!$A$5:$K$1101,3,FALSE)</f>
        <v>#N/A</v>
      </c>
      <c r="C102" s="334" t="e">
        <f>VLOOKUP($E102,УЧАСТНИКИ!$A$5:$K$1101,4,FALSE)</f>
        <v>#N/A</v>
      </c>
      <c r="D102" s="341" t="e">
        <f>VLOOKUP($E102,УЧАСТНИКИ!$A$5:$K$1101,5,FALSE)</f>
        <v>#N/A</v>
      </c>
      <c r="E102" s="330"/>
      <c r="F102" s="330"/>
      <c r="G102" s="330"/>
      <c r="H102" s="330"/>
      <c r="I102" s="334" t="e">
        <f>VLOOKUP($E102,УЧАСТНИКИ!$A$5:$K$1101,9,FALSE)</f>
        <v>#N/A</v>
      </c>
    </row>
    <row r="103" spans="1:9" s="349" customFormat="1" ht="15.9" customHeight="1" x14ac:dyDescent="0.25">
      <c r="A103" s="330" t="s">
        <v>45</v>
      </c>
      <c r="B103" s="331" t="e">
        <f>VLOOKUP($E103,УЧАСТНИКИ!$A$5:$K$1101,3,FALSE)</f>
        <v>#N/A</v>
      </c>
      <c r="C103" s="334" t="e">
        <f>VLOOKUP($E103,УЧАСТНИКИ!$A$5:$K$1101,4,FALSE)</f>
        <v>#N/A</v>
      </c>
      <c r="D103" s="341" t="e">
        <f>VLOOKUP($E103,УЧАСТНИКИ!$A$5:$K$1101,5,FALSE)</f>
        <v>#N/A</v>
      </c>
      <c r="E103" s="330"/>
      <c r="F103" s="330"/>
      <c r="G103" s="330"/>
      <c r="H103" s="330"/>
      <c r="I103" s="334" t="e">
        <f>VLOOKUP($E103,УЧАСТНИКИ!$A$5:$K$1101,9,FALSE)</f>
        <v>#N/A</v>
      </c>
    </row>
    <row r="104" spans="1:9" s="349" customFormat="1" ht="15.9" customHeight="1" x14ac:dyDescent="0.25">
      <c r="A104" s="330" t="s">
        <v>45</v>
      </c>
      <c r="B104" s="331" t="e">
        <f>VLOOKUP($E104,УЧАСТНИКИ!$A$5:$K$1101,3,FALSE)</f>
        <v>#N/A</v>
      </c>
      <c r="C104" s="334" t="e">
        <f>VLOOKUP($E104,УЧАСТНИКИ!$A$5:$K$1101,4,FALSE)</f>
        <v>#N/A</v>
      </c>
      <c r="D104" s="341" t="e">
        <f>VLOOKUP($E104,УЧАСТНИКИ!$A$5:$K$1101,5,FALSE)</f>
        <v>#N/A</v>
      </c>
      <c r="E104" s="330"/>
      <c r="F104" s="330"/>
      <c r="G104" s="330"/>
      <c r="H104" s="330"/>
      <c r="I104" s="334" t="e">
        <f>VLOOKUP($E104,УЧАСТНИКИ!$A$5:$K$1101,9,FALSE)</f>
        <v>#N/A</v>
      </c>
    </row>
    <row r="105" spans="1:9" s="349" customFormat="1" ht="15.9" customHeight="1" x14ac:dyDescent="0.25">
      <c r="A105" s="330" t="s">
        <v>45</v>
      </c>
      <c r="B105" s="331" t="e">
        <f>VLOOKUP($E105,УЧАСТНИКИ!$A$5:$K$1101,3,FALSE)</f>
        <v>#N/A</v>
      </c>
      <c r="C105" s="334" t="e">
        <f>VLOOKUP($E105,УЧАСТНИКИ!$A$5:$K$1101,4,FALSE)</f>
        <v>#N/A</v>
      </c>
      <c r="D105" s="341" t="e">
        <f>VLOOKUP($E105,УЧАСТНИКИ!$A$5:$K$1101,5,FALSE)</f>
        <v>#N/A</v>
      </c>
      <c r="E105" s="330"/>
      <c r="F105" s="330"/>
      <c r="G105" s="330"/>
      <c r="H105" s="330"/>
      <c r="I105" s="334" t="e">
        <f>VLOOKUP($E105,УЧАСТНИКИ!$A$5:$K$1101,9,FALSE)</f>
        <v>#N/A</v>
      </c>
    </row>
    <row r="106" spans="1:9" s="349" customFormat="1" ht="15.9" customHeight="1" x14ac:dyDescent="0.25">
      <c r="A106" s="330" t="s">
        <v>45</v>
      </c>
      <c r="B106" s="331" t="e">
        <f>VLOOKUP($E106,УЧАСТНИКИ!$A$5:$K$1101,3,FALSE)</f>
        <v>#N/A</v>
      </c>
      <c r="C106" s="334" t="e">
        <f>VLOOKUP($E106,УЧАСТНИКИ!$A$5:$K$1101,4,FALSE)</f>
        <v>#N/A</v>
      </c>
      <c r="D106" s="341" t="e">
        <f>VLOOKUP($E106,УЧАСТНИКИ!$A$5:$K$1101,5,FALSE)</f>
        <v>#N/A</v>
      </c>
      <c r="E106" s="330"/>
      <c r="F106" s="330"/>
      <c r="G106" s="330"/>
      <c r="H106" s="330"/>
      <c r="I106" s="334" t="e">
        <f>VLOOKUP($E106,УЧАСТНИКИ!$A$5:$K$1101,9,FALSE)</f>
        <v>#N/A</v>
      </c>
    </row>
    <row r="107" spans="1:9" s="349" customFormat="1" ht="15.9" customHeight="1" x14ac:dyDescent="0.25">
      <c r="A107" s="330" t="s">
        <v>45</v>
      </c>
      <c r="B107" s="331" t="e">
        <f>VLOOKUP($E107,УЧАСТНИКИ!$A$5:$K$1101,3,FALSE)</f>
        <v>#N/A</v>
      </c>
      <c r="C107" s="334" t="e">
        <f>VLOOKUP($E107,УЧАСТНИКИ!$A$5:$K$1101,4,FALSE)</f>
        <v>#N/A</v>
      </c>
      <c r="D107" s="341" t="e">
        <f>VLOOKUP($E107,УЧАСТНИКИ!$A$5:$K$1101,5,FALSE)</f>
        <v>#N/A</v>
      </c>
      <c r="E107" s="330"/>
      <c r="F107" s="330"/>
      <c r="G107" s="330"/>
      <c r="H107" s="330"/>
      <c r="I107" s="334" t="e">
        <f>VLOOKUP($E107,УЧАСТНИКИ!$A$5:$K$1101,9,FALSE)</f>
        <v>#N/A</v>
      </c>
    </row>
    <row r="108" spans="1:9" s="349" customFormat="1" ht="15.9" customHeight="1" x14ac:dyDescent="0.25">
      <c r="A108" s="330"/>
      <c r="B108" s="331"/>
      <c r="C108" s="334"/>
      <c r="D108" s="341"/>
      <c r="E108" s="330"/>
      <c r="F108" s="330"/>
      <c r="G108" s="330"/>
      <c r="H108" s="330"/>
      <c r="I108" s="334"/>
    </row>
    <row r="109" spans="1:9" s="349" customFormat="1" ht="15.9" customHeight="1" x14ac:dyDescent="0.25">
      <c r="A109" s="330" t="s">
        <v>46</v>
      </c>
      <c r="B109" s="331" t="e">
        <f>VLOOKUP($E109,УЧАСТНИКИ!$A$5:$K$1101,3,FALSE)</f>
        <v>#N/A</v>
      </c>
      <c r="C109" s="334" t="e">
        <f>VLOOKUP($E109,УЧАСТНИКИ!$A$5:$K$1101,4,FALSE)</f>
        <v>#N/A</v>
      </c>
      <c r="D109" s="341" t="e">
        <f>VLOOKUP($E109,УЧАСТНИКИ!$A$5:$K$1101,5,FALSE)</f>
        <v>#N/A</v>
      </c>
      <c r="E109" s="330"/>
      <c r="F109" s="330"/>
      <c r="G109" s="330"/>
      <c r="H109" s="330"/>
      <c r="I109" s="334" t="e">
        <f>VLOOKUP($E109,УЧАСТНИКИ!$A$5:$K$1101,9,FALSE)</f>
        <v>#N/A</v>
      </c>
    </row>
    <row r="110" spans="1:9" s="349" customFormat="1" ht="15.9" customHeight="1" x14ac:dyDescent="0.25">
      <c r="A110" s="330" t="s">
        <v>46</v>
      </c>
      <c r="B110" s="331" t="e">
        <f>VLOOKUP($E110,УЧАСТНИКИ!$A$5:$K$1101,3,FALSE)</f>
        <v>#N/A</v>
      </c>
      <c r="C110" s="334" t="e">
        <f>VLOOKUP($E110,УЧАСТНИКИ!$A$5:$K$1101,4,FALSE)</f>
        <v>#N/A</v>
      </c>
      <c r="D110" s="341" t="e">
        <f>VLOOKUP($E110,УЧАСТНИКИ!$A$5:$K$1101,5,FALSE)</f>
        <v>#N/A</v>
      </c>
      <c r="E110" s="330"/>
      <c r="F110" s="330"/>
      <c r="G110" s="330"/>
      <c r="H110" s="330"/>
      <c r="I110" s="334" t="e">
        <f>VLOOKUP($E110,УЧАСТНИКИ!$A$5:$K$1101,9,FALSE)</f>
        <v>#N/A</v>
      </c>
    </row>
    <row r="111" spans="1:9" s="349" customFormat="1" ht="15.9" customHeight="1" x14ac:dyDescent="0.25">
      <c r="A111" s="330" t="s">
        <v>46</v>
      </c>
      <c r="B111" s="331" t="e">
        <f>VLOOKUP($E111,УЧАСТНИКИ!$A$5:$K$1101,3,FALSE)</f>
        <v>#N/A</v>
      </c>
      <c r="C111" s="334" t="e">
        <f>VLOOKUP($E111,УЧАСТНИКИ!$A$5:$K$1101,4,FALSE)</f>
        <v>#N/A</v>
      </c>
      <c r="D111" s="341" t="e">
        <f>VLOOKUP($E111,УЧАСТНИКИ!$A$5:$K$1101,5,FALSE)</f>
        <v>#N/A</v>
      </c>
      <c r="E111" s="330"/>
      <c r="F111" s="330"/>
      <c r="G111" s="330"/>
      <c r="H111" s="330"/>
      <c r="I111" s="334" t="e">
        <f>VLOOKUP($E111,УЧАСТНИКИ!$A$5:$K$1101,9,FALSE)</f>
        <v>#N/A</v>
      </c>
    </row>
    <row r="112" spans="1:9" s="349" customFormat="1" ht="15.9" customHeight="1" x14ac:dyDescent="0.25">
      <c r="A112" s="330" t="s">
        <v>46</v>
      </c>
      <c r="B112" s="331" t="e">
        <f>VLOOKUP($E112,УЧАСТНИКИ!$A$5:$K$1101,3,FALSE)</f>
        <v>#N/A</v>
      </c>
      <c r="C112" s="334" t="e">
        <f>VLOOKUP($E112,УЧАСТНИКИ!$A$5:$K$1101,4,FALSE)</f>
        <v>#N/A</v>
      </c>
      <c r="D112" s="341" t="e">
        <f>VLOOKUP($E112,УЧАСТНИКИ!$A$5:$K$1101,5,FALSE)</f>
        <v>#N/A</v>
      </c>
      <c r="E112" s="330"/>
      <c r="F112" s="330"/>
      <c r="G112" s="330"/>
      <c r="H112" s="330"/>
      <c r="I112" s="334" t="e">
        <f>VLOOKUP($E112,УЧАСТНИКИ!$A$5:$K$1101,9,FALSE)</f>
        <v>#N/A</v>
      </c>
    </row>
    <row r="113" spans="1:10" s="349" customFormat="1" ht="15.9" customHeight="1" x14ac:dyDescent="0.25">
      <c r="A113" s="330" t="s">
        <v>46</v>
      </c>
      <c r="B113" s="331" t="e">
        <f>VLOOKUP($E113,УЧАСТНИКИ!$A$5:$K$1101,3,FALSE)</f>
        <v>#N/A</v>
      </c>
      <c r="C113" s="334" t="e">
        <f>VLOOKUP($E113,УЧАСТНИКИ!$A$5:$K$1101,4,FALSE)</f>
        <v>#N/A</v>
      </c>
      <c r="D113" s="341" t="e">
        <f>VLOOKUP($E113,УЧАСТНИКИ!$A$5:$K$1101,5,FALSE)</f>
        <v>#N/A</v>
      </c>
      <c r="E113" s="330"/>
      <c r="F113" s="330"/>
      <c r="G113" s="330"/>
      <c r="H113" s="330"/>
      <c r="I113" s="334" t="e">
        <f>VLOOKUP($E113,УЧАСТНИКИ!$A$5:$K$1101,9,FALSE)</f>
        <v>#N/A</v>
      </c>
    </row>
    <row r="114" spans="1:10" s="349" customFormat="1" ht="15.9" customHeight="1" x14ac:dyDescent="0.25">
      <c r="A114" s="330" t="s">
        <v>46</v>
      </c>
      <c r="B114" s="331" t="e">
        <f>VLOOKUP($E114,УЧАСТНИКИ!$A$5:$K$1101,3,FALSE)</f>
        <v>#N/A</v>
      </c>
      <c r="C114" s="334" t="e">
        <f>VLOOKUP($E114,УЧАСТНИКИ!$A$5:$K$1101,4,FALSE)</f>
        <v>#N/A</v>
      </c>
      <c r="D114" s="341" t="e">
        <f>VLOOKUP($E114,УЧАСТНИКИ!$A$5:$K$1101,5,FALSE)</f>
        <v>#N/A</v>
      </c>
      <c r="E114" s="330"/>
      <c r="F114" s="330"/>
      <c r="G114" s="330"/>
      <c r="H114" s="330"/>
      <c r="I114" s="334" t="e">
        <f>VLOOKUP($E114,УЧАСТНИКИ!$A$5:$K$1101,9,FALSE)</f>
        <v>#N/A</v>
      </c>
    </row>
    <row r="115" spans="1:10" s="349" customFormat="1" ht="15.9" customHeight="1" x14ac:dyDescent="0.25">
      <c r="A115" s="330"/>
      <c r="B115" s="331"/>
      <c r="C115" s="334"/>
      <c r="D115" s="341"/>
      <c r="E115" s="330"/>
      <c r="F115" s="330"/>
      <c r="G115" s="330"/>
      <c r="H115" s="330"/>
      <c r="I115" s="334"/>
    </row>
    <row r="116" spans="1:10" s="349" customFormat="1" ht="15.9" customHeight="1" x14ac:dyDescent="0.25">
      <c r="A116" s="330" t="s">
        <v>84</v>
      </c>
      <c r="B116" s="331" t="e">
        <f>VLOOKUP($E116,УЧАСТНИКИ!$A$5:$K$1101,3,FALSE)</f>
        <v>#N/A</v>
      </c>
      <c r="C116" s="334" t="e">
        <f>VLOOKUP($E116,УЧАСТНИКИ!$A$5:$K$1101,4,FALSE)</f>
        <v>#N/A</v>
      </c>
      <c r="D116" s="341" t="e">
        <f>VLOOKUP($E116,УЧАСТНИКИ!$A$5:$K$1101,5,FALSE)</f>
        <v>#N/A</v>
      </c>
      <c r="E116" s="330"/>
      <c r="F116" s="330"/>
      <c r="G116" s="330"/>
      <c r="H116" s="330"/>
      <c r="I116" s="334" t="e">
        <f>VLOOKUP($E116,УЧАСТНИКИ!$A$5:$K$1101,9,FALSE)</f>
        <v>#N/A</v>
      </c>
    </row>
    <row r="117" spans="1:10" s="349" customFormat="1" ht="15.9" customHeight="1" x14ac:dyDescent="0.25">
      <c r="A117" s="330" t="s">
        <v>84</v>
      </c>
      <c r="B117" s="331" t="e">
        <f>VLOOKUP($E117,УЧАСТНИКИ!$A$5:$K$1101,3,FALSE)</f>
        <v>#N/A</v>
      </c>
      <c r="C117" s="334" t="e">
        <f>VLOOKUP($E117,УЧАСТНИКИ!$A$5:$K$1101,4,FALSE)</f>
        <v>#N/A</v>
      </c>
      <c r="D117" s="341" t="e">
        <f>VLOOKUP($E117,УЧАСТНИКИ!$A$5:$K$1101,5,FALSE)</f>
        <v>#N/A</v>
      </c>
      <c r="E117" s="330"/>
      <c r="F117" s="330"/>
      <c r="G117" s="330"/>
      <c r="H117" s="330"/>
      <c r="I117" s="334" t="e">
        <f>VLOOKUP($E117,УЧАСТНИКИ!$A$5:$K$1101,9,FALSE)</f>
        <v>#N/A</v>
      </c>
    </row>
    <row r="118" spans="1:10" s="349" customFormat="1" ht="15.9" customHeight="1" x14ac:dyDescent="0.25">
      <c r="A118" s="330" t="s">
        <v>84</v>
      </c>
      <c r="B118" s="331" t="e">
        <f>VLOOKUP($E118,УЧАСТНИКИ!$A$5:$K$1101,3,FALSE)</f>
        <v>#N/A</v>
      </c>
      <c r="C118" s="334" t="e">
        <f>VLOOKUP($E118,УЧАСТНИКИ!$A$5:$K$1101,4,FALSE)</f>
        <v>#N/A</v>
      </c>
      <c r="D118" s="341" t="e">
        <f>VLOOKUP($E118,УЧАСТНИКИ!$A$5:$K$1101,5,FALSE)</f>
        <v>#N/A</v>
      </c>
      <c r="E118" s="330"/>
      <c r="F118" s="330"/>
      <c r="G118" s="330"/>
      <c r="H118" s="330"/>
      <c r="I118" s="334" t="e">
        <f>VLOOKUP($E118,УЧАСТНИКИ!$A$5:$K$1101,9,FALSE)</f>
        <v>#N/A</v>
      </c>
    </row>
    <row r="119" spans="1:10" s="349" customFormat="1" ht="15.9" customHeight="1" x14ac:dyDescent="0.25">
      <c r="A119" s="330" t="s">
        <v>84</v>
      </c>
      <c r="B119" s="331" t="e">
        <f>VLOOKUP($E119,УЧАСТНИКИ!$A$5:$K$1101,3,FALSE)</f>
        <v>#N/A</v>
      </c>
      <c r="C119" s="334" t="e">
        <f>VLOOKUP($E119,УЧАСТНИКИ!$A$5:$K$1101,4,FALSE)</f>
        <v>#N/A</v>
      </c>
      <c r="D119" s="341" t="e">
        <f>VLOOKUP($E119,УЧАСТНИКИ!$A$5:$K$1101,5,FALSE)</f>
        <v>#N/A</v>
      </c>
      <c r="E119" s="330"/>
      <c r="F119" s="330"/>
      <c r="G119" s="330"/>
      <c r="H119" s="330"/>
      <c r="I119" s="334" t="e">
        <f>VLOOKUP($E119,УЧАСТНИКИ!$A$5:$K$1101,9,FALSE)</f>
        <v>#N/A</v>
      </c>
    </row>
    <row r="120" spans="1:10" s="349" customFormat="1" ht="15.9" customHeight="1" x14ac:dyDescent="0.25">
      <c r="A120" s="330" t="s">
        <v>84</v>
      </c>
      <c r="B120" s="331" t="e">
        <f>VLOOKUP($E120,УЧАСТНИКИ!$A$5:$K$1101,3,FALSE)</f>
        <v>#N/A</v>
      </c>
      <c r="C120" s="334" t="e">
        <f>VLOOKUP($E120,УЧАСТНИКИ!$A$5:$K$1101,4,FALSE)</f>
        <v>#N/A</v>
      </c>
      <c r="D120" s="341" t="e">
        <f>VLOOKUP($E120,УЧАСТНИКИ!$A$5:$K$1101,5,FALSE)</f>
        <v>#N/A</v>
      </c>
      <c r="E120" s="330"/>
      <c r="F120" s="330"/>
      <c r="G120" s="330"/>
      <c r="H120" s="330"/>
      <c r="I120" s="334" t="e">
        <f>VLOOKUP($E120,УЧАСТНИКИ!$A$5:$K$1101,9,FALSE)</f>
        <v>#N/A</v>
      </c>
    </row>
    <row r="121" spans="1:10" s="349" customFormat="1" ht="15.9" customHeight="1" x14ac:dyDescent="0.25">
      <c r="A121" s="330" t="s">
        <v>84</v>
      </c>
      <c r="B121" s="331" t="e">
        <f>VLOOKUP($E121,УЧАСТНИКИ!$A$5:$K$1101,3,FALSE)</f>
        <v>#N/A</v>
      </c>
      <c r="C121" s="334" t="e">
        <f>VLOOKUP($E121,УЧАСТНИКИ!$A$5:$K$1101,4,FALSE)</f>
        <v>#N/A</v>
      </c>
      <c r="D121" s="341" t="e">
        <f>VLOOKUP($E121,УЧАСТНИКИ!$A$5:$K$1101,5,FALSE)</f>
        <v>#N/A</v>
      </c>
      <c r="E121" s="330"/>
      <c r="F121" s="330"/>
      <c r="G121" s="330"/>
      <c r="H121" s="330"/>
      <c r="I121" s="334" t="e">
        <f>VLOOKUP($E121,УЧАСТНИКИ!$A$5:$K$1101,9,FALSE)</f>
        <v>#N/A</v>
      </c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5.6" x14ac:dyDescent="0.3">
      <c r="A125" s="205" t="s">
        <v>72</v>
      </c>
      <c r="B125" s="1"/>
      <c r="C125" s="18"/>
      <c r="D125" s="18"/>
      <c r="E125" s="18"/>
      <c r="F125" s="18"/>
      <c r="G125" s="18"/>
      <c r="H125" s="18"/>
      <c r="I125" s="18"/>
      <c r="J125" s="18"/>
    </row>
    <row r="126" spans="1:10" ht="15.6" x14ac:dyDescent="0.3">
      <c r="A126" s="205" t="s">
        <v>65</v>
      </c>
      <c r="C126" s="18"/>
      <c r="D126" s="18"/>
      <c r="E126" s="18"/>
      <c r="F126" s="18"/>
      <c r="G126" s="18"/>
      <c r="H126" s="18"/>
      <c r="I126" s="18"/>
      <c r="J126" s="18"/>
    </row>
    <row r="127" spans="1:10" ht="15.6" x14ac:dyDescent="0.3">
      <c r="A127" s="205" t="s">
        <v>67</v>
      </c>
      <c r="B127" s="205"/>
      <c r="C127" s="18"/>
      <c r="D127" s="18"/>
      <c r="E127" s="18"/>
      <c r="F127" s="18"/>
      <c r="G127" s="18"/>
      <c r="H127" s="18"/>
      <c r="I127" s="18"/>
      <c r="J127" s="18"/>
    </row>
    <row r="128" spans="1:10" ht="15.6" x14ac:dyDescent="0.3">
      <c r="A128" s="1230" t="s">
        <v>66</v>
      </c>
      <c r="B128" s="1230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</sheetData>
  <mergeCells count="10">
    <mergeCell ref="A128:B128"/>
    <mergeCell ref="A1:I1"/>
    <mergeCell ref="A3:I3"/>
    <mergeCell ref="A4:I4"/>
    <mergeCell ref="A6:B6"/>
    <mergeCell ref="E6:J6"/>
    <mergeCell ref="A7:B7"/>
    <mergeCell ref="A2:I2"/>
    <mergeCell ref="A5:I5"/>
    <mergeCell ref="F8:H8"/>
  </mergeCells>
  <printOptions horizontalCentered="1"/>
  <pageMargins left="0" right="0" top="0.27559055118110237" bottom="0" header="0.27559055118110237" footer="0.19685039370078741"/>
  <pageSetup paperSize="9" scale="11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1"/>
  <sheetViews>
    <sheetView workbookViewId="0">
      <selection activeCell="A7" sqref="A7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92"/>
      <c r="K1" s="992"/>
      <c r="L1" s="99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92"/>
      <c r="K2" s="992"/>
      <c r="L2" s="99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92"/>
      <c r="K3" s="992"/>
      <c r="L3" s="99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92"/>
      <c r="K4" s="992"/>
      <c r="L4" s="992"/>
    </row>
    <row r="5" spans="1:12" ht="13.8" x14ac:dyDescent="0.25">
      <c r="A5" s="1229" t="s">
        <v>82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1299</v>
      </c>
      <c r="C8" s="509"/>
      <c r="D8" s="509"/>
      <c r="E8" s="509"/>
      <c r="F8" s="509"/>
      <c r="G8" s="509"/>
      <c r="H8" s="509"/>
      <c r="I8" s="510"/>
    </row>
    <row r="9" spans="1:12" ht="20.100000000000001" customHeight="1" x14ac:dyDescent="0.25">
      <c r="A9" s="496" t="s">
        <v>40</v>
      </c>
      <c r="B9" s="478" t="e">
        <f>VLOOKUP($E9,УЧАСТНИКИ!$A$5:$K$1101,3,FALSE)</f>
        <v>#N/A</v>
      </c>
      <c r="C9" s="497" t="e">
        <f>VLOOKUP($E9,УЧАСТНИКИ!$A$5:$K$1101,4,FALSE)</f>
        <v>#N/A</v>
      </c>
      <c r="D9" s="498" t="e">
        <f>VLOOKUP($E9,УЧАСТНИКИ!$A$5:$K$1101,5,FALSE)</f>
        <v>#N/A</v>
      </c>
      <c r="E9" s="480"/>
      <c r="F9" s="480"/>
      <c r="G9" s="480"/>
      <c r="H9" s="480"/>
      <c r="I9" s="499"/>
    </row>
    <row r="10" spans="1:12" ht="20.100000000000001" customHeight="1" x14ac:dyDescent="0.25">
      <c r="A10" s="500" t="s">
        <v>41</v>
      </c>
      <c r="B10" s="331" t="e">
        <f>VLOOKUP($E10,УЧАСТНИКИ!$A$5:$K$1101,3,FALSE)</f>
        <v>#N/A</v>
      </c>
      <c r="C10" s="463" t="e">
        <f>VLOOKUP($E10,УЧАСТНИКИ!$A$5:$K$1101,4,FALSE)</f>
        <v>#N/A</v>
      </c>
      <c r="D10" s="464" t="e">
        <f>VLOOKUP($E10,УЧАСТНИКИ!$A$5:$K$1101,5,FALSE)</f>
        <v>#N/A</v>
      </c>
      <c r="E10" s="330"/>
      <c r="F10" s="330"/>
      <c r="G10" s="330"/>
      <c r="H10" s="330"/>
      <c r="I10" s="507"/>
    </row>
    <row r="11" spans="1:12" ht="20.100000000000001" customHeight="1" x14ac:dyDescent="0.25">
      <c r="A11" s="500" t="s">
        <v>42</v>
      </c>
      <c r="B11" s="331" t="e">
        <f>VLOOKUP($E11,УЧАСТНИКИ!$A$5:$K$1101,3,FALSE)</f>
        <v>#N/A</v>
      </c>
      <c r="C11" s="463" t="e">
        <f>VLOOKUP($E11,УЧАСТНИКИ!$A$5:$K$1101,4,FALSE)</f>
        <v>#N/A</v>
      </c>
      <c r="D11" s="464" t="e">
        <f>VLOOKUP($E11,УЧАСТНИКИ!$A$5:$K$1101,5,FALSE)</f>
        <v>#N/A</v>
      </c>
      <c r="E11" s="330"/>
      <c r="F11" s="330"/>
      <c r="G11" s="330"/>
      <c r="H11" s="330"/>
      <c r="I11" s="507"/>
    </row>
    <row r="12" spans="1:12" ht="20.100000000000001" customHeight="1" x14ac:dyDescent="0.25">
      <c r="A12" s="500" t="s">
        <v>43</v>
      </c>
      <c r="B12" s="331" t="e">
        <f>VLOOKUP($E12,УЧАСТНИКИ!$A$5:$K$1101,3,FALSE)</f>
        <v>#N/A</v>
      </c>
      <c r="C12" s="463" t="e">
        <f>VLOOKUP($E12,УЧАСТНИКИ!$A$5:$K$1101,4,FALSE)</f>
        <v>#N/A</v>
      </c>
      <c r="D12" s="464" t="e">
        <f>VLOOKUP($E12,УЧАСТНИКИ!$A$5:$K$1101,5,FALSE)</f>
        <v>#N/A</v>
      </c>
      <c r="E12" s="330"/>
      <c r="F12" s="330"/>
      <c r="G12" s="330"/>
      <c r="H12" s="330"/>
      <c r="I12" s="507"/>
    </row>
    <row r="13" spans="1:12" ht="20.100000000000001" customHeight="1" thickBot="1" x14ac:dyDescent="0.3">
      <c r="A13" s="501"/>
      <c r="B13" s="489"/>
      <c r="C13" s="511"/>
      <c r="D13" s="512"/>
      <c r="E13" s="491"/>
      <c r="F13" s="491"/>
      <c r="G13" s="491"/>
      <c r="H13" s="491"/>
      <c r="I13" s="513"/>
    </row>
    <row r="14" spans="1:12" x14ac:dyDescent="0.25">
      <c r="A14" s="34"/>
      <c r="B14" s="39"/>
      <c r="C14" s="456"/>
      <c r="D14" s="47"/>
      <c r="E14" s="34"/>
      <c r="F14" s="34"/>
      <c r="G14" s="34"/>
      <c r="H14" s="34"/>
      <c r="I14" s="40"/>
    </row>
    <row r="15" spans="1:12" ht="15.6" x14ac:dyDescent="0.3">
      <c r="A15" s="994" t="s">
        <v>72</v>
      </c>
      <c r="D15" s="994" t="s">
        <v>67</v>
      </c>
      <c r="E15" s="994"/>
      <c r="J15" s="18"/>
    </row>
    <row r="16" spans="1:12" ht="15.6" x14ac:dyDescent="0.3">
      <c r="A16" s="994" t="s">
        <v>65</v>
      </c>
      <c r="B16" s="1"/>
      <c r="D16" s="994" t="s">
        <v>66</v>
      </c>
      <c r="E16" s="994"/>
      <c r="I16" s="18"/>
      <c r="J16" s="18"/>
    </row>
    <row r="17" spans="1:10" x14ac:dyDescent="0.25">
      <c r="J17" s="18"/>
    </row>
    <row r="18" spans="1:10" x14ac:dyDescent="0.25">
      <c r="J18" s="18"/>
    </row>
    <row r="19" spans="1:10" x14ac:dyDescent="0.25">
      <c r="J19" s="18"/>
    </row>
    <row r="20" spans="1:10" ht="15.75" customHeight="1" x14ac:dyDescent="0.25">
      <c r="A20" s="34"/>
      <c r="B20" s="35"/>
      <c r="C20" s="36"/>
      <c r="D20" s="37"/>
      <c r="E20" s="34"/>
      <c r="F20" s="34"/>
      <c r="G20" s="34"/>
      <c r="H20" s="34"/>
      <c r="I20" s="36"/>
    </row>
    <row r="21" spans="1:10" ht="15.75" customHeight="1" x14ac:dyDescent="0.25">
      <c r="A21" s="34"/>
      <c r="B21" s="35"/>
      <c r="C21" s="36"/>
      <c r="D21" s="37"/>
      <c r="E21" s="34"/>
      <c r="F21" s="34"/>
      <c r="G21" s="34"/>
      <c r="H21" s="34"/>
      <c r="I21" s="36"/>
    </row>
    <row r="22" spans="1:10" ht="15.75" customHeight="1" x14ac:dyDescent="0.25">
      <c r="A22" s="34"/>
      <c r="B22" s="35"/>
      <c r="C22" s="36"/>
      <c r="D22" s="37"/>
      <c r="E22" s="34"/>
      <c r="F22" s="34"/>
      <c r="G22" s="34"/>
      <c r="H22" s="34"/>
      <c r="I22" s="36"/>
    </row>
    <row r="23" spans="1:10" ht="15.75" customHeight="1" x14ac:dyDescent="0.25">
      <c r="A23" s="34"/>
      <c r="B23" s="35"/>
      <c r="C23" s="36"/>
      <c r="D23" s="37"/>
      <c r="E23" s="34"/>
      <c r="F23" s="34"/>
      <c r="G23" s="34"/>
      <c r="H23" s="34"/>
      <c r="I23" s="36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10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0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9"/>
  <sheetViews>
    <sheetView workbookViewId="0">
      <selection activeCell="E22" sqref="E22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75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Иванов Павел</v>
      </c>
      <c r="C9" s="497">
        <f>VLOOKUP($E9,УЧАСТНИКИ!$A$5:$K$1101,4,FALSE)</f>
        <v>2005</v>
      </c>
      <c r="D9" s="498" t="str">
        <f>VLOOKUP($E9,УЧАСТНИКИ!$A$5:$K$1101,5,FALSE)</f>
        <v>ЗАТО Зеленогорск</v>
      </c>
      <c r="E9" s="480" t="s">
        <v>1363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Мухаметзянов Арсений</v>
      </c>
      <c r="C10" s="463">
        <f>VLOOKUP($E10,УЧАСТНИКИ!$A$5:$K$1101,4,FALSE)</f>
        <v>2004</v>
      </c>
      <c r="D10" s="464" t="str">
        <f>VLOOKUP($E10,УЧАСТНИКИ!$A$5:$K$1101,5,FALSE)</f>
        <v>Лесосибирск</v>
      </c>
      <c r="E10" s="330" t="s">
        <v>1292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Радченко Денис</v>
      </c>
      <c r="C11" s="463">
        <f>VLOOKUP($E11,УЧАСТНИКИ!$A$5:$K$1101,4,FALSE)</f>
        <v>2000</v>
      </c>
      <c r="D11" s="464" t="str">
        <f>VLOOKUP($E11,УЧАСТНИКИ!$A$5:$K$1101,5,FALSE)</f>
        <v>Ачинск</v>
      </c>
      <c r="E11" s="330" t="s">
        <v>253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Шабалин Денис</v>
      </c>
      <c r="C12" s="463">
        <f>VLOOKUP($E12,УЧАСТНИКИ!$A$5:$K$1101,4,FALSE)</f>
        <v>2003</v>
      </c>
      <c r="D12" s="464" t="str">
        <f>VLOOKUP($E12,УЧАСТНИКИ!$A$5:$K$1101,5,FALSE)</f>
        <v>ЗАТО Зеленогорск</v>
      </c>
      <c r="E12" s="330" t="s">
        <v>1368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Литвинов Алексей</v>
      </c>
      <c r="C13" s="463">
        <f>VLOOKUP($E13,УЧАСТНИКИ!$A$5:$K$1101,4,FALSE)</f>
        <v>2006</v>
      </c>
      <c r="D13" s="464" t="str">
        <f>VLOOKUP($E13,УЧАСТНИКИ!$A$5:$K$1101,5,FALSE)</f>
        <v>ЗАТО Зеленогорск</v>
      </c>
      <c r="E13" s="330" t="s">
        <v>1436</v>
      </c>
      <c r="F13" s="330"/>
      <c r="G13" s="330"/>
      <c r="H13" s="330"/>
      <c r="I13" s="507"/>
    </row>
    <row r="14" spans="1:12" ht="15.9" customHeight="1" thickBot="1" x14ac:dyDescent="0.3">
      <c r="A14" s="500" t="s">
        <v>45</v>
      </c>
      <c r="B14" s="331" t="str">
        <f>VLOOKUP($E14,УЧАСТНИКИ!$A$5:$K$1101,3,FALSE)</f>
        <v>Палатов Глеб</v>
      </c>
      <c r="C14" s="463">
        <f>VLOOKUP($E14,УЧАСТНИКИ!$A$5:$K$1101,4,FALSE)</f>
        <v>2006</v>
      </c>
      <c r="D14" s="464" t="str">
        <f>VLOOKUP($E14,УЧАСТНИКИ!$A$5:$K$1101,5,FALSE)</f>
        <v>ЗАТО Железногорск</v>
      </c>
      <c r="E14" s="330" t="s">
        <v>202</v>
      </c>
      <c r="F14" s="330"/>
      <c r="G14" s="330"/>
      <c r="H14" s="330"/>
      <c r="I14" s="507"/>
    </row>
    <row r="15" spans="1:12" ht="15.9" customHeight="1" thickBot="1" x14ac:dyDescent="0.3">
      <c r="A15" s="508"/>
      <c r="B15" s="351" t="s">
        <v>48</v>
      </c>
      <c r="C15" s="509"/>
      <c r="D15" s="509"/>
      <c r="E15" s="509"/>
      <c r="F15" s="509"/>
      <c r="G15" s="509"/>
      <c r="H15" s="509"/>
      <c r="I15" s="510"/>
    </row>
    <row r="16" spans="1:12" ht="15.9" customHeight="1" x14ac:dyDescent="0.25">
      <c r="A16" s="500" t="s">
        <v>40</v>
      </c>
      <c r="B16" s="331" t="str">
        <f>VLOOKUP($E16,УЧАСТНИКИ!$A$5:$K$1101,3,FALSE)</f>
        <v>Хабибулин Георгий</v>
      </c>
      <c r="C16" s="463">
        <f>VLOOKUP($E16,УЧАСТНИКИ!$A$5:$K$1101,4,FALSE)</f>
        <v>2006</v>
      </c>
      <c r="D16" s="464" t="str">
        <f>VLOOKUP($E16,УЧАСТНИКИ!$A$5:$K$1101,5,FALSE)</f>
        <v>Минусинск</v>
      </c>
      <c r="E16" s="330" t="s">
        <v>1413</v>
      </c>
      <c r="F16" s="330"/>
      <c r="G16" s="330"/>
      <c r="H16" s="330"/>
      <c r="I16" s="507"/>
    </row>
    <row r="17" spans="1:10" ht="15.9" customHeight="1" x14ac:dyDescent="0.25">
      <c r="A17" s="500" t="s">
        <v>41</v>
      </c>
      <c r="B17" s="331" t="str">
        <f>VLOOKUP($E17,УЧАСТНИКИ!$A$5:$K$1101,3,FALSE)</f>
        <v>Дурнев Виктор</v>
      </c>
      <c r="C17" s="463">
        <f>VLOOKUP($E17,УЧАСТНИКИ!$A$5:$K$1101,4,FALSE)</f>
        <v>1980</v>
      </c>
      <c r="D17" s="464" t="str">
        <f>VLOOKUP($E17,УЧАСТНИКИ!$A$5:$K$1101,5,FALSE)</f>
        <v>Назарово</v>
      </c>
      <c r="E17" s="330" t="s">
        <v>1437</v>
      </c>
      <c r="F17" s="330"/>
      <c r="G17" s="330"/>
      <c r="H17" s="330"/>
      <c r="I17" s="507"/>
    </row>
    <row r="18" spans="1:10" ht="15.9" customHeight="1" x14ac:dyDescent="0.25">
      <c r="A18" s="500" t="s">
        <v>42</v>
      </c>
      <c r="B18" s="331" t="str">
        <f>VLOOKUP($E18,УЧАСТНИКИ!$A$5:$K$1101,3,FALSE)</f>
        <v>Карнаев Данила</v>
      </c>
      <c r="C18" s="463">
        <f>VLOOKUP($E18,УЧАСТНИКИ!$A$5:$K$1101,4,FALSE)</f>
        <v>2003</v>
      </c>
      <c r="D18" s="464" t="str">
        <f>VLOOKUP($E18,УЧАСТНИКИ!$A$5:$K$1101,5,FALSE)</f>
        <v>ЗАТО Зеленогорск</v>
      </c>
      <c r="E18" s="330" t="s">
        <v>368</v>
      </c>
      <c r="F18" s="330"/>
      <c r="G18" s="330"/>
      <c r="H18" s="330"/>
      <c r="I18" s="507"/>
    </row>
    <row r="19" spans="1:10" ht="15.9" customHeight="1" x14ac:dyDescent="0.25">
      <c r="A19" s="500" t="s">
        <v>43</v>
      </c>
      <c r="B19" s="331" t="str">
        <f>VLOOKUP($E19,УЧАСТНИКИ!$A$5:$K$1101,3,FALSE)</f>
        <v>Цветков Эдуард</v>
      </c>
      <c r="C19" s="463">
        <f>VLOOKUP($E19,УЧАСТНИКИ!$A$5:$K$1101,4,FALSE)</f>
        <v>2005</v>
      </c>
      <c r="D19" s="464" t="str">
        <f>VLOOKUP($E19,УЧАСТНИКИ!$A$5:$K$1101,5,FALSE)</f>
        <v>Минусинск</v>
      </c>
      <c r="E19" s="330" t="s">
        <v>1407</v>
      </c>
      <c r="F19" s="330"/>
      <c r="G19" s="330"/>
      <c r="H19" s="330"/>
      <c r="I19" s="507"/>
    </row>
    <row r="20" spans="1:10" ht="15.9" customHeight="1" x14ac:dyDescent="0.25">
      <c r="A20" s="500" t="s">
        <v>44</v>
      </c>
      <c r="B20" s="331" t="str">
        <f>VLOOKUP($E20,УЧАСТНИКИ!$A$5:$K$1101,3,FALSE)</f>
        <v>Сидельников Александр</v>
      </c>
      <c r="C20" s="463">
        <f>VLOOKUP($E20,УЧАСТНИКИ!$A$5:$K$1101,4,FALSE)</f>
        <v>2006</v>
      </c>
      <c r="D20" s="464" t="str">
        <f>VLOOKUP($E20,УЧАСТНИКИ!$A$5:$K$1101,5,FALSE)</f>
        <v>Шарыпово</v>
      </c>
      <c r="E20" s="330" t="s">
        <v>248</v>
      </c>
      <c r="F20" s="330"/>
      <c r="G20" s="330"/>
      <c r="H20" s="330"/>
      <c r="I20" s="507"/>
    </row>
    <row r="21" spans="1:10" ht="15.9" customHeight="1" thickBot="1" x14ac:dyDescent="0.3">
      <c r="A21" s="501" t="s">
        <v>45</v>
      </c>
      <c r="B21" s="489" t="str">
        <f>VLOOKUP($E21,УЧАСТНИКИ!$A$5:$K$1101,3,FALSE)</f>
        <v>Швецов Роман</v>
      </c>
      <c r="C21" s="511">
        <f>VLOOKUP($E21,УЧАСТНИКИ!$A$5:$K$1101,4,FALSE)</f>
        <v>2000</v>
      </c>
      <c r="D21" s="512" t="str">
        <f>VLOOKUP($E21,УЧАСТНИКИ!$A$5:$K$1101,5,FALSE)</f>
        <v>Шарыпово</v>
      </c>
      <c r="E21" s="491" t="s">
        <v>247</v>
      </c>
      <c r="F21" s="491"/>
      <c r="G21" s="491"/>
      <c r="H21" s="491"/>
      <c r="I21" s="513"/>
    </row>
    <row r="22" spans="1:10" x14ac:dyDescent="0.25">
      <c r="A22" s="34"/>
      <c r="B22" s="39"/>
      <c r="C22" s="456"/>
      <c r="D22" s="47"/>
      <c r="E22" s="34"/>
      <c r="F22" s="34"/>
      <c r="G22" s="34"/>
      <c r="H22" s="34"/>
      <c r="I22" s="40"/>
    </row>
    <row r="23" spans="1:10" ht="15.6" x14ac:dyDescent="0.3">
      <c r="A23" s="984" t="s">
        <v>72</v>
      </c>
      <c r="D23" s="984" t="s">
        <v>67</v>
      </c>
      <c r="E23" s="984"/>
      <c r="J23" s="18"/>
    </row>
    <row r="24" spans="1:10" ht="15.6" x14ac:dyDescent="0.3">
      <c r="A24" s="984" t="s">
        <v>65</v>
      </c>
      <c r="B24" s="1"/>
      <c r="D24" s="984" t="s">
        <v>66</v>
      </c>
      <c r="E24" s="984"/>
      <c r="I24" s="18"/>
      <c r="J24" s="18"/>
    </row>
    <row r="25" spans="1:10" x14ac:dyDescent="0.25">
      <c r="J25" s="18"/>
    </row>
    <row r="26" spans="1:10" x14ac:dyDescent="0.25">
      <c r="J26" s="18"/>
    </row>
    <row r="27" spans="1:10" x14ac:dyDescent="0.25">
      <c r="J27" s="18"/>
    </row>
    <row r="28" spans="1:10" ht="15.75" customHeight="1" x14ac:dyDescent="0.25">
      <c r="A28" s="34"/>
      <c r="B28" s="35"/>
      <c r="C28" s="36"/>
      <c r="D28" s="37"/>
      <c r="E28" s="34"/>
      <c r="F28" s="34"/>
      <c r="G28" s="34"/>
      <c r="H28" s="34"/>
      <c r="I28" s="36"/>
    </row>
    <row r="29" spans="1:10" ht="15.75" customHeight="1" x14ac:dyDescent="0.25">
      <c r="A29" s="34"/>
      <c r="B29" s="35"/>
      <c r="C29" s="36"/>
      <c r="D29" s="37"/>
      <c r="E29" s="34"/>
      <c r="F29" s="34"/>
      <c r="G29" s="34"/>
      <c r="H29" s="34"/>
      <c r="I29" s="36"/>
    </row>
    <row r="30" spans="1:10" ht="15.75" customHeight="1" x14ac:dyDescent="0.25">
      <c r="A30" s="34"/>
      <c r="B30" s="35"/>
      <c r="C30" s="36"/>
      <c r="D30" s="37"/>
      <c r="E30" s="34"/>
      <c r="F30" s="34"/>
      <c r="G30" s="34"/>
      <c r="H30" s="34"/>
      <c r="I30" s="36"/>
    </row>
    <row r="31" spans="1:10" ht="15.75" customHeight="1" x14ac:dyDescent="0.25">
      <c r="A31" s="34"/>
      <c r="B31" s="35"/>
      <c r="C31" s="36"/>
      <c r="D31" s="37"/>
      <c r="E31" s="34"/>
      <c r="F31" s="34"/>
      <c r="G31" s="34"/>
      <c r="H31" s="34"/>
      <c r="I31" s="36"/>
    </row>
    <row r="32" spans="1:10" ht="15.75" customHeight="1" x14ac:dyDescent="0.25">
      <c r="A32" s="34"/>
      <c r="B32" s="35"/>
      <c r="C32" s="36"/>
      <c r="D32" s="37"/>
      <c r="E32" s="34"/>
      <c r="F32" s="34"/>
      <c r="G32" s="34"/>
      <c r="H32" s="34"/>
      <c r="I32" s="36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workbookViewId="0">
      <selection activeCell="C16" sqref="C16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76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Юдинцев Егор</v>
      </c>
      <c r="C9" s="497">
        <f>VLOOKUP($E9,УЧАСТНИКИ!$A$5:$K$1101,4,FALSE)</f>
        <v>2005</v>
      </c>
      <c r="D9" s="498" t="str">
        <f>VLOOKUP($E9,УЧАСТНИКИ!$A$5:$K$1101,5,FALSE)</f>
        <v>Лесосибирск</v>
      </c>
      <c r="E9" s="480" t="s">
        <v>325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Шабалин Денис</v>
      </c>
      <c r="C10" s="463">
        <f>VLOOKUP($E10,УЧАСТНИКИ!$A$5:$K$1101,4,FALSE)</f>
        <v>2003</v>
      </c>
      <c r="D10" s="464" t="str">
        <f>VLOOKUP($E10,УЧАСТНИКИ!$A$5:$K$1101,5,FALSE)</f>
        <v>ЗАТО Зеленогорск</v>
      </c>
      <c r="E10" s="330" t="s">
        <v>1368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Радченко Денис</v>
      </c>
      <c r="C11" s="463">
        <f>VLOOKUP($E11,УЧАСТНИКИ!$A$5:$K$1101,4,FALSE)</f>
        <v>2000</v>
      </c>
      <c r="D11" s="464" t="str">
        <f>VLOOKUP($E11,УЧАСТНИКИ!$A$5:$K$1101,5,FALSE)</f>
        <v>Ачинск</v>
      </c>
      <c r="E11" s="330" t="s">
        <v>253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Мелентьев Михаил</v>
      </c>
      <c r="C12" s="463">
        <f>VLOOKUP($E12,УЧАСТНИКИ!$A$5:$K$1101,4,FALSE)</f>
        <v>2002</v>
      </c>
      <c r="D12" s="464" t="str">
        <f>VLOOKUP($E12,УЧАСТНИКИ!$A$5:$K$1101,5,FALSE)</f>
        <v>Ачинск</v>
      </c>
      <c r="E12" s="330" t="s">
        <v>84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Литвинов Алексей</v>
      </c>
      <c r="C13" s="463">
        <f>VLOOKUP($E13,УЧАСТНИКИ!$A$5:$K$1101,4,FALSE)</f>
        <v>2006</v>
      </c>
      <c r="D13" s="464" t="str">
        <f>VLOOKUP($E13,УЧАСТНИКИ!$A$5:$K$1101,5,FALSE)</f>
        <v>ЗАТО Зеленогорск</v>
      </c>
      <c r="E13" s="330" t="s">
        <v>1436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>Швецов Роман</v>
      </c>
      <c r="C14" s="463">
        <f>VLOOKUP($E14,УЧАСТНИКИ!$A$5:$K$1101,4,FALSE)</f>
        <v>2000</v>
      </c>
      <c r="D14" s="464" t="str">
        <f>VLOOKUP($E14,УЧАСТНИКИ!$A$5:$K$1101,5,FALSE)</f>
        <v>Шарыпово</v>
      </c>
      <c r="E14" s="330" t="s">
        <v>247</v>
      </c>
      <c r="F14" s="330"/>
      <c r="G14" s="330"/>
      <c r="H14" s="330"/>
      <c r="I14" s="507"/>
    </row>
    <row r="15" spans="1:12" ht="15.9" customHeight="1" x14ac:dyDescent="0.25">
      <c r="A15" s="500"/>
      <c r="B15" s="331"/>
      <c r="C15" s="463"/>
      <c r="D15" s="464"/>
      <c r="E15" s="330"/>
      <c r="F15" s="330"/>
      <c r="G15" s="330"/>
      <c r="H15" s="330"/>
      <c r="I15" s="507"/>
    </row>
    <row r="16" spans="1:12" ht="15.9" customHeight="1" x14ac:dyDescent="0.25">
      <c r="A16" s="500"/>
      <c r="B16" s="331"/>
      <c r="C16" s="463"/>
      <c r="D16" s="464"/>
      <c r="E16" s="330"/>
      <c r="F16" s="330"/>
      <c r="G16" s="330"/>
      <c r="H16" s="330"/>
      <c r="I16" s="507"/>
    </row>
    <row r="17" spans="1:10" ht="15.9" customHeight="1" thickBot="1" x14ac:dyDescent="0.3">
      <c r="A17" s="501"/>
      <c r="B17" s="489"/>
      <c r="C17" s="511"/>
      <c r="D17" s="512"/>
      <c r="E17" s="491"/>
      <c r="F17" s="491"/>
      <c r="G17" s="491"/>
      <c r="H17" s="491"/>
      <c r="I17" s="513"/>
    </row>
    <row r="18" spans="1:10" x14ac:dyDescent="0.25">
      <c r="A18" s="34"/>
      <c r="B18" s="39"/>
      <c r="C18" s="456"/>
      <c r="D18" s="47"/>
      <c r="E18" s="34"/>
      <c r="F18" s="34"/>
      <c r="G18" s="34"/>
      <c r="H18" s="34"/>
      <c r="I18" s="40"/>
    </row>
    <row r="19" spans="1:10" ht="15.6" x14ac:dyDescent="0.3">
      <c r="A19" s="984" t="s">
        <v>72</v>
      </c>
      <c r="D19" s="984" t="s">
        <v>67</v>
      </c>
      <c r="E19" s="984"/>
      <c r="J19" s="18"/>
    </row>
    <row r="20" spans="1:10" ht="15.6" x14ac:dyDescent="0.3">
      <c r="A20" s="984" t="s">
        <v>65</v>
      </c>
      <c r="B20" s="1"/>
      <c r="D20" s="984" t="s">
        <v>66</v>
      </c>
      <c r="E20" s="984"/>
      <c r="I20" s="18"/>
      <c r="J20" s="18"/>
    </row>
    <row r="21" spans="1:10" x14ac:dyDescent="0.25">
      <c r="J21" s="18"/>
    </row>
    <row r="22" spans="1:10" x14ac:dyDescent="0.25">
      <c r="J22" s="18"/>
    </row>
    <row r="23" spans="1:10" x14ac:dyDescent="0.25">
      <c r="J23" s="18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ht="15.75" customHeight="1" x14ac:dyDescent="0.25">
      <c r="A27" s="34"/>
      <c r="B27" s="35"/>
      <c r="C27" s="36"/>
      <c r="D27" s="37"/>
      <c r="E27" s="34"/>
      <c r="F27" s="34"/>
      <c r="G27" s="34"/>
      <c r="H27" s="34"/>
      <c r="I27" s="36"/>
    </row>
    <row r="28" spans="1:10" ht="15.75" customHeight="1" x14ac:dyDescent="0.25">
      <c r="A28" s="34"/>
      <c r="B28" s="35"/>
      <c r="C28" s="36"/>
      <c r="D28" s="37"/>
      <c r="E28" s="34"/>
      <c r="F28" s="34"/>
      <c r="G28" s="34"/>
      <c r="H28" s="34"/>
      <c r="I28" s="36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3"/>
  <sheetViews>
    <sheetView workbookViewId="0">
      <selection activeCell="E24" sqref="E24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0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Мелентьев Михаил</v>
      </c>
      <c r="C9" s="497">
        <f>VLOOKUP($E9,УЧАСТНИКИ!$A$5:$K$1101,4,FALSE)</f>
        <v>2002</v>
      </c>
      <c r="D9" s="498" t="str">
        <f>VLOOKUP($E9,УЧАСТНИКИ!$A$5:$K$1101,5,FALSE)</f>
        <v>Ачинск</v>
      </c>
      <c r="E9" s="480" t="s">
        <v>84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Яковлев Кирилл</v>
      </c>
      <c r="C10" s="463">
        <f>VLOOKUP($E10,УЧАСТНИКИ!$A$5:$K$1101,4,FALSE)</f>
        <v>2000</v>
      </c>
      <c r="D10" s="464" t="str">
        <f>VLOOKUP($E10,УЧАСТНИКИ!$A$5:$K$1101,5,FALSE)</f>
        <v>Минусинск</v>
      </c>
      <c r="E10" s="330" t="s">
        <v>1394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Смагин Михаил</v>
      </c>
      <c r="C11" s="463">
        <f>VLOOKUP($E11,УЧАСТНИКИ!$A$5:$K$1101,4,FALSE)</f>
        <v>2005</v>
      </c>
      <c r="D11" s="464" t="str">
        <f>VLOOKUP($E11,УЧАСТНИКИ!$A$5:$K$1101,5,FALSE)</f>
        <v>Ачинск</v>
      </c>
      <c r="E11" s="330" t="s">
        <v>1426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Сергеев Александр</v>
      </c>
      <c r="C12" s="463">
        <f>VLOOKUP($E12,УЧАСТНИКИ!$A$5:$K$1101,4,FALSE)</f>
        <v>1991</v>
      </c>
      <c r="D12" s="464" t="str">
        <f>VLOOKUP($E12,УЧАСТНИКИ!$A$5:$K$1101,5,FALSE)</f>
        <v>Сосновоборск</v>
      </c>
      <c r="E12" s="330" t="s">
        <v>1339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Демчук Сергей</v>
      </c>
      <c r="C13" s="463">
        <f>VLOOKUP($E13,УЧАСТНИКИ!$A$5:$K$1101,4,FALSE)</f>
        <v>2002</v>
      </c>
      <c r="D13" s="464" t="str">
        <f>VLOOKUP($E13,УЧАСТНИКИ!$A$5:$K$1101,5,FALSE)</f>
        <v>Минусинск</v>
      </c>
      <c r="E13" s="330" t="s">
        <v>190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>Бырсану Данила</v>
      </c>
      <c r="C14" s="463">
        <f>VLOOKUP($E14,УЧАСТНИКИ!$A$5:$K$1101,4,FALSE)</f>
        <v>2006</v>
      </c>
      <c r="D14" s="464" t="str">
        <f>VLOOKUP($E14,УЧАСТНИКИ!$A$5:$K$1101,5,FALSE)</f>
        <v>Лесосибирск</v>
      </c>
      <c r="E14" s="330" t="s">
        <v>301</v>
      </c>
      <c r="F14" s="330"/>
      <c r="G14" s="330"/>
      <c r="H14" s="330"/>
      <c r="I14" s="507"/>
    </row>
    <row r="15" spans="1:12" ht="15.9" customHeight="1" x14ac:dyDescent="0.25">
      <c r="A15" s="500" t="s">
        <v>46</v>
      </c>
      <c r="B15" s="331" t="str">
        <f>VLOOKUP($E15,УЧАСТНИКИ!$A$5:$K$1101,3,FALSE)</f>
        <v>Белоусов Роман</v>
      </c>
      <c r="C15" s="463">
        <f>VLOOKUP($E15,УЧАСТНИКИ!$A$5:$K$1101,4,FALSE)</f>
        <v>1996</v>
      </c>
      <c r="D15" s="464" t="str">
        <f>VLOOKUP($E15,УЧАСТНИКИ!$A$5:$K$1101,5,FALSE)</f>
        <v>Лесосибирск</v>
      </c>
      <c r="E15" s="330" t="s">
        <v>1370</v>
      </c>
      <c r="F15" s="330"/>
      <c r="G15" s="330"/>
      <c r="H15" s="330"/>
      <c r="I15" s="507"/>
    </row>
    <row r="16" spans="1:12" ht="15.9" customHeight="1" x14ac:dyDescent="0.25">
      <c r="A16" s="500" t="s">
        <v>84</v>
      </c>
      <c r="B16" s="331" t="str">
        <f>VLOOKUP($E16,УЧАСТНИКИ!$A$5:$K$1101,3,FALSE)</f>
        <v>Васин Денис</v>
      </c>
      <c r="C16" s="463">
        <f>VLOOKUP($E16,УЧАСТНИКИ!$A$5:$K$1101,4,FALSE)</f>
        <v>1994</v>
      </c>
      <c r="D16" s="464" t="str">
        <f>VLOOKUP($E16,УЧАСТНИКИ!$A$5:$K$1101,5,FALSE)</f>
        <v>ЗАТО Солнечный</v>
      </c>
      <c r="E16" s="330" t="s">
        <v>1306</v>
      </c>
      <c r="F16" s="330"/>
      <c r="G16" s="330"/>
      <c r="H16" s="330"/>
      <c r="I16" s="507"/>
    </row>
    <row r="17" spans="1:10" ht="15.9" customHeight="1" x14ac:dyDescent="0.25">
      <c r="A17" s="500" t="s">
        <v>90</v>
      </c>
      <c r="B17" s="331" t="str">
        <f>VLOOKUP($E17,УЧАСТНИКИ!$A$5:$K$1101,3,FALSE)</f>
        <v>Иванов Марк</v>
      </c>
      <c r="C17" s="463">
        <f>VLOOKUP($E17,УЧАСТНИКИ!$A$5:$K$1101,4,FALSE)</f>
        <v>1987</v>
      </c>
      <c r="D17" s="464" t="str">
        <f>VLOOKUP($E17,УЧАСТНИКИ!$A$5:$K$1101,5,FALSE)</f>
        <v>ЗАТО Железногорск</v>
      </c>
      <c r="E17" s="330" t="s">
        <v>295</v>
      </c>
      <c r="F17" s="330"/>
      <c r="G17" s="330"/>
      <c r="H17" s="330"/>
      <c r="I17" s="507"/>
    </row>
    <row r="18" spans="1:10" ht="15.9" customHeight="1" x14ac:dyDescent="0.25">
      <c r="A18" s="500" t="s">
        <v>89</v>
      </c>
      <c r="B18" s="331" t="str">
        <f>VLOOKUP($E18,УЧАСТНИКИ!$A$5:$K$1101,3,FALSE)</f>
        <v>Кекин Денис</v>
      </c>
      <c r="C18" s="463">
        <f>VLOOKUP($E18,УЧАСТНИКИ!$A$5:$K$1101,4,FALSE)</f>
        <v>1989</v>
      </c>
      <c r="D18" s="464" t="str">
        <f>VLOOKUP($E18,УЧАСТНИКИ!$A$5:$K$1101,5,FALSE)</f>
        <v>Шарыпово</v>
      </c>
      <c r="E18" s="330" t="s">
        <v>246</v>
      </c>
      <c r="F18" s="330"/>
      <c r="G18" s="330"/>
      <c r="H18" s="330"/>
      <c r="I18" s="507"/>
    </row>
    <row r="19" spans="1:10" ht="15.9" customHeight="1" x14ac:dyDescent="0.25">
      <c r="A19" s="500" t="s">
        <v>88</v>
      </c>
      <c r="B19" s="331" t="str">
        <f>VLOOKUP($E19,УЧАСТНИКИ!$A$5:$K$1101,3,FALSE)</f>
        <v>Лебедев Кирилл</v>
      </c>
      <c r="C19" s="463">
        <f>VLOOKUP($E19,УЧАСТНИКИ!$A$5:$K$1101,4,FALSE)</f>
        <v>2005</v>
      </c>
      <c r="D19" s="464" t="str">
        <f>VLOOKUP($E19,УЧАСТНИКИ!$A$5:$K$1101,5,FALSE)</f>
        <v>ЗАТО Солнечный</v>
      </c>
      <c r="E19" s="330" t="s">
        <v>1303</v>
      </c>
      <c r="F19" s="330"/>
      <c r="G19" s="330"/>
      <c r="H19" s="330"/>
      <c r="I19" s="507"/>
    </row>
    <row r="20" spans="1:10" ht="15.9" customHeight="1" x14ac:dyDescent="0.25">
      <c r="A20" s="500" t="s">
        <v>87</v>
      </c>
      <c r="B20" s="331" t="str">
        <f>VLOOKUP($E20,УЧАСТНИКИ!$A$5:$K$1101,3,FALSE)</f>
        <v>Моисеенко Павел</v>
      </c>
      <c r="C20" s="463">
        <f>VLOOKUP($E20,УЧАСТНИКИ!$A$5:$K$1101,4,FALSE)</f>
        <v>2001</v>
      </c>
      <c r="D20" s="464" t="str">
        <f>VLOOKUP($E20,УЧАСТНИКИ!$A$5:$K$1101,5,FALSE)</f>
        <v>Назарово</v>
      </c>
      <c r="E20" s="330" t="s">
        <v>1293</v>
      </c>
      <c r="F20" s="330"/>
      <c r="G20" s="330"/>
      <c r="H20" s="330"/>
      <c r="I20" s="507"/>
    </row>
    <row r="21" spans="1:10" ht="15.9" customHeight="1" x14ac:dyDescent="0.25">
      <c r="A21" s="500" t="s">
        <v>86</v>
      </c>
      <c r="B21" s="331" t="str">
        <f>VLOOKUP($E21,УЧАСТНИКИ!$A$5:$K$1101,3,FALSE)</f>
        <v>Панков Николай</v>
      </c>
      <c r="C21" s="463">
        <f>VLOOKUP($E21,УЧАСТНИКИ!$A$5:$K$1101,4,FALSE)</f>
        <v>2006</v>
      </c>
      <c r="D21" s="464" t="str">
        <f>VLOOKUP($E21,УЧАСТНИКИ!$A$5:$K$1101,5,FALSE)</f>
        <v>Шарыпово</v>
      </c>
      <c r="E21" s="330" t="s">
        <v>126</v>
      </c>
      <c r="F21" s="330"/>
      <c r="G21" s="330"/>
      <c r="H21" s="330"/>
      <c r="I21" s="507"/>
    </row>
    <row r="22" spans="1:10" ht="15.9" customHeight="1" x14ac:dyDescent="0.25">
      <c r="A22" s="500" t="s">
        <v>85</v>
      </c>
      <c r="B22" s="331" t="str">
        <f>VLOOKUP($E22,УЧАСТНИКИ!$A$5:$K$1101,3,FALSE)</f>
        <v>Швецов Василий</v>
      </c>
      <c r="C22" s="463">
        <f>VLOOKUP($E22,УЧАСТНИКИ!$A$5:$K$1101,4,FALSE)</f>
        <v>2003</v>
      </c>
      <c r="D22" s="464" t="str">
        <f>VLOOKUP($E22,УЧАСТНИКИ!$A$5:$K$1101,5,FALSE)</f>
        <v>Шарыпово</v>
      </c>
      <c r="E22" s="330" t="s">
        <v>249</v>
      </c>
      <c r="F22" s="330"/>
      <c r="G22" s="330"/>
      <c r="H22" s="330"/>
      <c r="I22" s="507"/>
    </row>
    <row r="23" spans="1:10" ht="15.9" customHeight="1" x14ac:dyDescent="0.25">
      <c r="A23" s="500" t="s">
        <v>233</v>
      </c>
      <c r="B23" s="331" t="str">
        <f>VLOOKUP($E23,УЧАСТНИКИ!$A$5:$K$1101,3,FALSE)</f>
        <v>Юдинцев Егор</v>
      </c>
      <c r="C23" s="463">
        <f>VLOOKUP($E23,УЧАСТНИКИ!$A$5:$K$1101,4,FALSE)</f>
        <v>2005</v>
      </c>
      <c r="D23" s="464" t="str">
        <f>VLOOKUP($E23,УЧАСТНИКИ!$A$5:$K$1101,5,FALSE)</f>
        <v>Лесосибирск</v>
      </c>
      <c r="E23" s="330" t="s">
        <v>325</v>
      </c>
      <c r="F23" s="330"/>
      <c r="G23" s="330"/>
      <c r="H23" s="330"/>
      <c r="I23" s="507"/>
    </row>
    <row r="24" spans="1:10" ht="15.9" customHeight="1" x14ac:dyDescent="0.25">
      <c r="A24" s="500"/>
      <c r="B24" s="331"/>
      <c r="C24" s="463"/>
      <c r="D24" s="464"/>
      <c r="E24" s="330"/>
      <c r="F24" s="330"/>
      <c r="G24" s="330"/>
      <c r="H24" s="330"/>
      <c r="I24" s="507"/>
    </row>
    <row r="25" spans="1:10" ht="15.9" customHeight="1" thickBot="1" x14ac:dyDescent="0.3">
      <c r="A25" s="501"/>
      <c r="B25" s="489"/>
      <c r="C25" s="511"/>
      <c r="D25" s="512"/>
      <c r="E25" s="491"/>
      <c r="F25" s="491"/>
      <c r="G25" s="491"/>
      <c r="H25" s="491"/>
      <c r="I25" s="513"/>
    </row>
    <row r="26" spans="1:10" x14ac:dyDescent="0.25">
      <c r="A26" s="34"/>
      <c r="B26" s="39"/>
      <c r="C26" s="456"/>
      <c r="D26" s="47"/>
      <c r="E26" s="34"/>
      <c r="F26" s="34"/>
      <c r="G26" s="34"/>
      <c r="H26" s="34"/>
      <c r="I26" s="40"/>
    </row>
    <row r="27" spans="1:10" ht="15.6" x14ac:dyDescent="0.3">
      <c r="A27" s="984" t="s">
        <v>72</v>
      </c>
      <c r="D27" s="984" t="s">
        <v>67</v>
      </c>
      <c r="E27" s="984"/>
      <c r="J27" s="18"/>
    </row>
    <row r="28" spans="1:10" ht="15.6" x14ac:dyDescent="0.3">
      <c r="A28" s="984" t="s">
        <v>65</v>
      </c>
      <c r="B28" s="1"/>
      <c r="D28" s="984" t="s">
        <v>66</v>
      </c>
      <c r="E28" s="984"/>
      <c r="I28" s="18"/>
      <c r="J28" s="18"/>
    </row>
    <row r="29" spans="1:10" x14ac:dyDescent="0.25">
      <c r="J29" s="18"/>
    </row>
    <row r="30" spans="1:10" x14ac:dyDescent="0.25">
      <c r="J30" s="18"/>
    </row>
    <row r="31" spans="1:10" x14ac:dyDescent="0.25">
      <c r="J31" s="18"/>
    </row>
    <row r="32" spans="1:10" ht="15.75" customHeight="1" x14ac:dyDescent="0.25">
      <c r="A32" s="34"/>
      <c r="B32" s="35"/>
      <c r="C32" s="36"/>
      <c r="D32" s="37"/>
      <c r="E32" s="34"/>
      <c r="F32" s="34"/>
      <c r="G32" s="34"/>
      <c r="H32" s="34"/>
      <c r="I32" s="36"/>
    </row>
    <row r="33" spans="1:9" ht="15.75" customHeight="1" x14ac:dyDescent="0.25">
      <c r="A33" s="34"/>
      <c r="B33" s="35"/>
      <c r="C33" s="36"/>
      <c r="D33" s="37"/>
      <c r="E33" s="34"/>
      <c r="F33" s="34"/>
      <c r="G33" s="34"/>
      <c r="H33" s="34"/>
      <c r="I33" s="36"/>
    </row>
    <row r="34" spans="1:9" ht="15.75" customHeight="1" x14ac:dyDescent="0.25">
      <c r="A34" s="34"/>
      <c r="B34" s="35"/>
      <c r="C34" s="36"/>
      <c r="D34" s="37"/>
      <c r="E34" s="34"/>
      <c r="F34" s="34"/>
      <c r="G34" s="34"/>
      <c r="H34" s="34"/>
      <c r="I34" s="36"/>
    </row>
    <row r="35" spans="1:9" ht="15.75" customHeight="1" x14ac:dyDescent="0.25">
      <c r="A35" s="34"/>
      <c r="B35" s="35"/>
      <c r="C35" s="36"/>
      <c r="D35" s="37"/>
      <c r="E35" s="34"/>
      <c r="F35" s="34"/>
      <c r="G35" s="34"/>
      <c r="H35" s="34"/>
      <c r="I35" s="36"/>
    </row>
    <row r="36" spans="1:9" ht="15.75" customHeight="1" x14ac:dyDescent="0.25">
      <c r="A36" s="34"/>
      <c r="B36" s="35"/>
      <c r="C36" s="36"/>
      <c r="D36" s="37"/>
      <c r="E36" s="34"/>
      <c r="F36" s="34"/>
      <c r="G36" s="34"/>
      <c r="H36" s="34"/>
      <c r="I36" s="36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0"/>
  <sheetViews>
    <sheetView workbookViewId="0">
      <selection activeCell="E21" sqref="E21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95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Яковлев Кирилл</v>
      </c>
      <c r="C9" s="497">
        <f>VLOOKUP($E9,УЧАСТНИКИ!$A$5:$K$1101,4,FALSE)</f>
        <v>2000</v>
      </c>
      <c r="D9" s="498" t="str">
        <f>VLOOKUP($E9,УЧАСТНИКИ!$A$5:$K$1101,5,FALSE)</f>
        <v>Минусинск</v>
      </c>
      <c r="E9" s="480" t="s">
        <v>1394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Демчук Сергей</v>
      </c>
      <c r="C10" s="463">
        <f>VLOOKUP($E10,УЧАСТНИКИ!$A$5:$K$1101,4,FALSE)</f>
        <v>2002</v>
      </c>
      <c r="D10" s="464" t="str">
        <f>VLOOKUP($E10,УЧАСТНИКИ!$A$5:$K$1101,5,FALSE)</f>
        <v>Минусинск</v>
      </c>
      <c r="E10" s="330" t="s">
        <v>190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Сергеев Александр</v>
      </c>
      <c r="C11" s="463">
        <f>VLOOKUP($E11,УЧАСТНИКИ!$A$5:$K$1101,4,FALSE)</f>
        <v>1991</v>
      </c>
      <c r="D11" s="464" t="str">
        <f>VLOOKUP($E11,УЧАСТНИКИ!$A$5:$K$1101,5,FALSE)</f>
        <v>Сосновоборск</v>
      </c>
      <c r="E11" s="330" t="s">
        <v>1339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Смагин Михаил</v>
      </c>
      <c r="C12" s="463">
        <f>VLOOKUP($E12,УЧАСТНИКИ!$A$5:$K$1101,4,FALSE)</f>
        <v>2005</v>
      </c>
      <c r="D12" s="464" t="str">
        <f>VLOOKUP($E12,УЧАСТНИКИ!$A$5:$K$1101,5,FALSE)</f>
        <v>Ачинск</v>
      </c>
      <c r="E12" s="330" t="s">
        <v>1426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Белоусов Роман</v>
      </c>
      <c r="C13" s="463">
        <f>VLOOKUP($E13,УЧАСТНИКИ!$A$5:$K$1101,4,FALSE)</f>
        <v>1996</v>
      </c>
      <c r="D13" s="464" t="str">
        <f>VLOOKUP($E13,УЧАСТНИКИ!$A$5:$K$1101,5,FALSE)</f>
        <v>Лесосибирск</v>
      </c>
      <c r="E13" s="330" t="s">
        <v>1370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>Бырсану Данила</v>
      </c>
      <c r="C14" s="463">
        <f>VLOOKUP($E14,УЧАСТНИКИ!$A$5:$K$1101,4,FALSE)</f>
        <v>2006</v>
      </c>
      <c r="D14" s="464" t="str">
        <f>VLOOKUP($E14,УЧАСТНИКИ!$A$5:$K$1101,5,FALSE)</f>
        <v>Лесосибирск</v>
      </c>
      <c r="E14" s="330" t="s">
        <v>301</v>
      </c>
      <c r="F14" s="330"/>
      <c r="G14" s="330"/>
      <c r="H14" s="330"/>
      <c r="I14" s="507"/>
    </row>
    <row r="15" spans="1:12" ht="15.9" customHeight="1" x14ac:dyDescent="0.25">
      <c r="A15" s="500" t="s">
        <v>46</v>
      </c>
      <c r="B15" s="331" t="str">
        <f>VLOOKUP($E15,УЧАСТНИКИ!$A$5:$K$1101,3,FALSE)</f>
        <v>Иванов Марк</v>
      </c>
      <c r="C15" s="463">
        <f>VLOOKUP($E15,УЧАСТНИКИ!$A$5:$K$1101,4,FALSE)</f>
        <v>1987</v>
      </c>
      <c r="D15" s="464" t="str">
        <f>VLOOKUP($E15,УЧАСТНИКИ!$A$5:$K$1101,5,FALSE)</f>
        <v>ЗАТО Железногорск</v>
      </c>
      <c r="E15" s="330" t="s">
        <v>295</v>
      </c>
      <c r="F15" s="330"/>
      <c r="G15" s="330"/>
      <c r="H15" s="330"/>
      <c r="I15" s="507"/>
    </row>
    <row r="16" spans="1:12" ht="15.9" customHeight="1" x14ac:dyDescent="0.25">
      <c r="A16" s="500" t="s">
        <v>84</v>
      </c>
      <c r="B16" s="331" t="str">
        <f>VLOOKUP($E16,УЧАСТНИКИ!$A$5:$K$1101,3,FALSE)</f>
        <v>Кекин Денис</v>
      </c>
      <c r="C16" s="463">
        <f>VLOOKUP($E16,УЧАСТНИКИ!$A$5:$K$1101,4,FALSE)</f>
        <v>1989</v>
      </c>
      <c r="D16" s="464" t="str">
        <f>VLOOKUP($E16,УЧАСТНИКИ!$A$5:$K$1101,5,FALSE)</f>
        <v>Шарыпово</v>
      </c>
      <c r="E16" s="330" t="s">
        <v>246</v>
      </c>
      <c r="F16" s="330"/>
      <c r="G16" s="330"/>
      <c r="H16" s="330"/>
      <c r="I16" s="507"/>
    </row>
    <row r="17" spans="1:10" ht="15.9" customHeight="1" x14ac:dyDescent="0.25">
      <c r="A17" s="500" t="s">
        <v>90</v>
      </c>
      <c r="B17" s="331" t="str">
        <f>VLOOKUP($E17,УЧАСТНИКИ!$A$5:$K$1101,3,FALSE)</f>
        <v>Лебедев Кирилл</v>
      </c>
      <c r="C17" s="463">
        <f>VLOOKUP($E17,УЧАСТНИКИ!$A$5:$K$1101,4,FALSE)</f>
        <v>2005</v>
      </c>
      <c r="D17" s="464" t="str">
        <f>VLOOKUP($E17,УЧАСТНИКИ!$A$5:$K$1101,5,FALSE)</f>
        <v>ЗАТО Солнечный</v>
      </c>
      <c r="E17" s="330" t="s">
        <v>1303</v>
      </c>
      <c r="F17" s="330"/>
      <c r="G17" s="330"/>
      <c r="H17" s="330"/>
      <c r="I17" s="507"/>
    </row>
    <row r="18" spans="1:10" ht="15.9" customHeight="1" x14ac:dyDescent="0.25">
      <c r="A18" s="500" t="s">
        <v>89</v>
      </c>
      <c r="B18" s="331" t="str">
        <f>VLOOKUP($E18,УЧАСТНИКИ!$A$5:$K$1101,3,FALSE)</f>
        <v>Моисеенко Павел</v>
      </c>
      <c r="C18" s="463">
        <f>VLOOKUP($E18,УЧАСТНИКИ!$A$5:$K$1101,4,FALSE)</f>
        <v>2001</v>
      </c>
      <c r="D18" s="464" t="str">
        <f>VLOOKUP($E18,УЧАСТНИКИ!$A$5:$K$1101,5,FALSE)</f>
        <v>Назарово</v>
      </c>
      <c r="E18" s="330" t="s">
        <v>1293</v>
      </c>
      <c r="F18" s="330"/>
      <c r="G18" s="330"/>
      <c r="H18" s="330"/>
      <c r="I18" s="507"/>
    </row>
    <row r="19" spans="1:10" ht="15.9" customHeight="1" x14ac:dyDescent="0.25">
      <c r="A19" s="500" t="s">
        <v>88</v>
      </c>
      <c r="B19" s="331" t="str">
        <f>VLOOKUP($E19,УЧАСТНИКИ!$A$5:$K$1101,3,FALSE)</f>
        <v>Панков Николай</v>
      </c>
      <c r="C19" s="463">
        <f>VLOOKUP($E19,УЧАСТНИКИ!$A$5:$K$1101,4,FALSE)</f>
        <v>2006</v>
      </c>
      <c r="D19" s="464" t="str">
        <f>VLOOKUP($E19,УЧАСТНИКИ!$A$5:$K$1101,5,FALSE)</f>
        <v>Шарыпово</v>
      </c>
      <c r="E19" s="330" t="s">
        <v>126</v>
      </c>
      <c r="F19" s="330"/>
      <c r="G19" s="330"/>
      <c r="H19" s="330"/>
      <c r="I19" s="507"/>
    </row>
    <row r="20" spans="1:10" ht="15.9" customHeight="1" x14ac:dyDescent="0.25">
      <c r="A20" s="500" t="s">
        <v>87</v>
      </c>
      <c r="B20" s="331" t="str">
        <f>VLOOKUP($E20,УЧАСТНИКИ!$A$5:$K$1101,3,FALSE)</f>
        <v>Швецов Василий</v>
      </c>
      <c r="C20" s="463">
        <f>VLOOKUP($E20,УЧАСТНИКИ!$A$5:$K$1101,4,FALSE)</f>
        <v>2003</v>
      </c>
      <c r="D20" s="464" t="str">
        <f>VLOOKUP($E20,УЧАСТНИКИ!$A$5:$K$1101,5,FALSE)</f>
        <v>Шарыпово</v>
      </c>
      <c r="E20" s="330" t="s">
        <v>249</v>
      </c>
      <c r="F20" s="330"/>
      <c r="G20" s="330"/>
      <c r="H20" s="330"/>
      <c r="I20" s="507"/>
    </row>
    <row r="21" spans="1:10" ht="15.9" customHeight="1" x14ac:dyDescent="0.25">
      <c r="A21" s="500"/>
      <c r="B21" s="331"/>
      <c r="C21" s="463"/>
      <c r="D21" s="464"/>
      <c r="E21" s="330"/>
      <c r="F21" s="330"/>
      <c r="G21" s="330"/>
      <c r="H21" s="330"/>
      <c r="I21" s="507"/>
    </row>
    <row r="22" spans="1:10" ht="15.9" customHeight="1" thickBot="1" x14ac:dyDescent="0.3">
      <c r="A22" s="501"/>
      <c r="B22" s="489"/>
      <c r="C22" s="511"/>
      <c r="D22" s="512"/>
      <c r="E22" s="491"/>
      <c r="F22" s="491"/>
      <c r="G22" s="491"/>
      <c r="H22" s="491"/>
      <c r="I22" s="513"/>
    </row>
    <row r="23" spans="1:10" x14ac:dyDescent="0.25">
      <c r="A23" s="34"/>
      <c r="B23" s="39"/>
      <c r="C23" s="456"/>
      <c r="D23" s="47"/>
      <c r="E23" s="34"/>
      <c r="F23" s="34"/>
      <c r="G23" s="34"/>
      <c r="H23" s="34"/>
      <c r="I23" s="40"/>
    </row>
    <row r="24" spans="1:10" ht="15.6" x14ac:dyDescent="0.3">
      <c r="A24" s="984" t="s">
        <v>72</v>
      </c>
      <c r="D24" s="984" t="s">
        <v>67</v>
      </c>
      <c r="E24" s="984"/>
      <c r="J24" s="18"/>
    </row>
    <row r="25" spans="1:10" ht="15.6" x14ac:dyDescent="0.3">
      <c r="A25" s="984" t="s">
        <v>65</v>
      </c>
      <c r="B25" s="1"/>
      <c r="D25" s="984" t="s">
        <v>66</v>
      </c>
      <c r="E25" s="984"/>
      <c r="I25" s="18"/>
      <c r="J25" s="18"/>
    </row>
    <row r="26" spans="1:10" x14ac:dyDescent="0.25">
      <c r="J26" s="18"/>
    </row>
    <row r="27" spans="1:10" x14ac:dyDescent="0.25">
      <c r="J27" s="18"/>
    </row>
    <row r="28" spans="1:10" x14ac:dyDescent="0.25">
      <c r="J28" s="18"/>
    </row>
    <row r="29" spans="1:10" ht="15.75" customHeight="1" x14ac:dyDescent="0.25">
      <c r="A29" s="34"/>
      <c r="B29" s="35"/>
      <c r="C29" s="36"/>
      <c r="D29" s="37"/>
      <c r="E29" s="34"/>
      <c r="F29" s="34"/>
      <c r="G29" s="34"/>
      <c r="H29" s="34"/>
      <c r="I29" s="36"/>
    </row>
    <row r="30" spans="1:10" ht="15.75" customHeight="1" x14ac:dyDescent="0.25">
      <c r="A30" s="34"/>
      <c r="B30" s="35"/>
      <c r="C30" s="36"/>
      <c r="D30" s="37"/>
      <c r="E30" s="34"/>
      <c r="F30" s="34"/>
      <c r="G30" s="34"/>
      <c r="H30" s="34"/>
      <c r="I30" s="36"/>
    </row>
    <row r="31" spans="1:10" ht="15.75" customHeight="1" x14ac:dyDescent="0.25">
      <c r="A31" s="34"/>
      <c r="B31" s="35"/>
      <c r="C31" s="36"/>
      <c r="D31" s="37"/>
      <c r="E31" s="34"/>
      <c r="F31" s="34"/>
      <c r="G31" s="34"/>
      <c r="H31" s="34"/>
      <c r="I31" s="36"/>
    </row>
    <row r="32" spans="1:10" ht="15.75" customHeight="1" x14ac:dyDescent="0.25">
      <c r="A32" s="34"/>
      <c r="B32" s="35"/>
      <c r="C32" s="36"/>
      <c r="D32" s="37"/>
      <c r="E32" s="34"/>
      <c r="F32" s="34"/>
      <c r="G32" s="34"/>
      <c r="H32" s="34"/>
      <c r="I32" s="36"/>
    </row>
    <row r="33" spans="1:9" ht="15.75" customHeight="1" x14ac:dyDescent="0.25">
      <c r="A33" s="34"/>
      <c r="B33" s="35"/>
      <c r="C33" s="36"/>
      <c r="D33" s="37"/>
      <c r="E33" s="34"/>
      <c r="F33" s="34"/>
      <c r="G33" s="34"/>
      <c r="H33" s="34"/>
      <c r="I33" s="36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80"/>
  <sheetViews>
    <sheetView workbookViewId="0">
      <selection activeCell="G20" sqref="G20"/>
    </sheetView>
  </sheetViews>
  <sheetFormatPr defaultColWidth="9.109375" defaultRowHeight="13.2" x14ac:dyDescent="0.25"/>
  <cols>
    <col min="1" max="1" width="3.88671875" style="14" customWidth="1"/>
    <col min="2" max="2" width="24" style="14" customWidth="1"/>
    <col min="3" max="3" width="9.109375" style="14" customWidth="1"/>
    <col min="4" max="4" width="24.5546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967"/>
      <c r="R1" s="967"/>
      <c r="S1" s="967"/>
      <c r="T1" s="967"/>
      <c r="U1" s="967"/>
      <c r="V1" s="967"/>
      <c r="W1" s="967"/>
      <c r="X1" s="967"/>
      <c r="Y1" s="967"/>
      <c r="Z1" s="967"/>
      <c r="AA1" s="967"/>
      <c r="AB1" s="967"/>
      <c r="AC1" s="967"/>
      <c r="AD1" s="967"/>
      <c r="AE1" s="967"/>
      <c r="AF1" s="967"/>
      <c r="AG1" s="967"/>
      <c r="AH1" s="967"/>
      <c r="AI1" s="967"/>
      <c r="AJ1" s="967"/>
      <c r="AK1" s="967"/>
      <c r="AL1" s="967"/>
      <c r="AM1" s="967"/>
    </row>
    <row r="2" spans="1:39" s="24" customFormat="1" x14ac:dyDescent="0.2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  <c r="AL2" s="967"/>
      <c r="AM2" s="967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8"/>
    </row>
    <row r="4" spans="1:39" s="24" customFormat="1" ht="15" customHeight="1" x14ac:dyDescent="0.25">
      <c r="A4" s="1227" t="s">
        <v>1315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  <c r="AI4" s="968"/>
      <c r="AJ4" s="968"/>
      <c r="AK4" s="968"/>
      <c r="AL4" s="968"/>
      <c r="AM4" s="968"/>
    </row>
    <row r="5" spans="1:39" s="24" customFormat="1" ht="15" customHeight="1" x14ac:dyDescent="0.2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  <c r="AF5" s="968"/>
      <c r="AG5" s="968"/>
      <c r="AH5" s="968"/>
      <c r="AI5" s="968"/>
      <c r="AJ5" s="968"/>
      <c r="AK5" s="968"/>
      <c r="AL5" s="968"/>
      <c r="AM5" s="968"/>
    </row>
    <row r="6" spans="1:39" s="24" customFormat="1" ht="13.8" x14ac:dyDescent="0.25">
      <c r="A6" s="54"/>
      <c r="B6" s="53"/>
      <c r="C6" s="970"/>
      <c r="D6" s="2"/>
      <c r="H6" s="972"/>
      <c r="I6" s="972"/>
      <c r="J6" s="972"/>
      <c r="K6" s="972"/>
      <c r="L6" s="972"/>
      <c r="M6" s="465" t="s">
        <v>1314</v>
      </c>
      <c r="N6" s="465"/>
      <c r="Q6" s="972"/>
      <c r="R6" s="972"/>
      <c r="S6" s="972"/>
      <c r="T6" s="972"/>
    </row>
    <row r="7" spans="1:39" s="24" customFormat="1" ht="13.8" x14ac:dyDescent="0.25">
      <c r="A7" s="973" t="s">
        <v>81</v>
      </c>
      <c r="B7" s="973"/>
      <c r="C7" s="970"/>
      <c r="D7" s="2"/>
      <c r="E7" s="256"/>
      <c r="F7" s="256"/>
      <c r="G7" s="972"/>
      <c r="H7" s="256"/>
      <c r="I7" s="256"/>
      <c r="J7" s="256"/>
      <c r="K7" s="256"/>
      <c r="L7" s="256"/>
      <c r="M7" s="256"/>
      <c r="O7" s="55"/>
      <c r="P7" s="46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</row>
    <row r="8" spans="1:39" s="24" customFormat="1" ht="13.8" thickBot="1" x14ac:dyDescent="0.3">
      <c r="A8" s="6" t="s">
        <v>456</v>
      </c>
      <c r="B8" s="14"/>
      <c r="C8" s="970"/>
      <c r="D8" s="2"/>
      <c r="H8" s="471" t="s">
        <v>1309</v>
      </c>
      <c r="I8" s="471"/>
      <c r="J8" s="471"/>
      <c r="K8" s="144"/>
      <c r="L8" s="20"/>
      <c r="M8" s="20"/>
      <c r="N8" s="20"/>
      <c r="O8" s="20"/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ht="12.75" customHeight="1" x14ac:dyDescent="0.25">
      <c r="A9" s="1254" t="s">
        <v>70</v>
      </c>
      <c r="B9" s="1250" t="s">
        <v>77</v>
      </c>
      <c r="C9" s="1250" t="s">
        <v>68</v>
      </c>
      <c r="D9" s="1250" t="s">
        <v>97</v>
      </c>
      <c r="E9" s="1250" t="s">
        <v>37</v>
      </c>
      <c r="F9" s="1243" t="s">
        <v>6</v>
      </c>
      <c r="G9" s="1243"/>
      <c r="H9" s="1244"/>
      <c r="I9" s="1245" t="s">
        <v>7</v>
      </c>
      <c r="J9" s="1247" t="s">
        <v>124</v>
      </c>
      <c r="K9" s="1243"/>
      <c r="L9" s="1248" t="s">
        <v>7</v>
      </c>
      <c r="M9" s="976"/>
      <c r="N9" s="1250" t="s">
        <v>38</v>
      </c>
      <c r="O9" s="1252" t="s">
        <v>51</v>
      </c>
      <c r="P9" s="1236" t="s">
        <v>39</v>
      </c>
    </row>
    <row r="10" spans="1:39" ht="26.25" customHeight="1" thickBot="1" x14ac:dyDescent="0.3">
      <c r="A10" s="1255"/>
      <c r="B10" s="1251"/>
      <c r="C10" s="1251"/>
      <c r="D10" s="1251"/>
      <c r="E10" s="1251"/>
      <c r="F10" s="474">
        <v>1</v>
      </c>
      <c r="G10" s="474">
        <v>2</v>
      </c>
      <c r="H10" s="475">
        <v>3</v>
      </c>
      <c r="I10" s="1246"/>
      <c r="J10" s="476">
        <v>4</v>
      </c>
      <c r="K10" s="474">
        <v>5</v>
      </c>
      <c r="L10" s="1249"/>
      <c r="M10" s="474">
        <v>6</v>
      </c>
      <c r="N10" s="1251"/>
      <c r="O10" s="1253"/>
      <c r="P10" s="1237"/>
    </row>
    <row r="11" spans="1:39" ht="15.9" customHeight="1" x14ac:dyDescent="0.25">
      <c r="A11" s="477" t="s">
        <v>40</v>
      </c>
      <c r="B11" s="478" t="str">
        <f>VLOOKUP($E11,УЧАСТНИКИ!$A$5:$K$1101,3,FALSE)</f>
        <v>Хабибулин Георгий</v>
      </c>
      <c r="C11" s="479">
        <f>VLOOKUP($E11,УЧАСТНИКИ!$A$5:$K$1101,4,FALSE)</f>
        <v>2006</v>
      </c>
      <c r="D11" s="502" t="str">
        <f>VLOOKUP($E11,УЧАСТНИКИ!$A$5:$K$1101,5,FALSE)</f>
        <v>Минусинск</v>
      </c>
      <c r="E11" s="480" t="s">
        <v>1413</v>
      </c>
      <c r="F11" s="480"/>
      <c r="G11" s="480"/>
      <c r="H11" s="481"/>
      <c r="I11" s="482"/>
      <c r="J11" s="483"/>
      <c r="K11" s="484"/>
      <c r="L11" s="484"/>
      <c r="M11" s="484"/>
      <c r="N11" s="484"/>
      <c r="O11" s="484"/>
      <c r="P11" s="485"/>
      <c r="Q11" s="81"/>
      <c r="R11" s="81"/>
    </row>
    <row r="12" spans="1:39" ht="15.9" customHeight="1" x14ac:dyDescent="0.25">
      <c r="A12" s="486" t="s">
        <v>41</v>
      </c>
      <c r="B12" s="331" t="str">
        <f>VLOOKUP($E12,УЧАСТНИКИ!$A$5:$K$1101,3,FALSE)</f>
        <v>Селявин Егор</v>
      </c>
      <c r="C12" s="346">
        <f>VLOOKUP($E12,УЧАСТНИКИ!$A$5:$K$1101,4,FALSE)</f>
        <v>2004</v>
      </c>
      <c r="D12" s="333" t="str">
        <f>VLOOKUP($E12,УЧАСТНИКИ!$A$5:$K$1101,5,FALSE)</f>
        <v>Ачинск</v>
      </c>
      <c r="E12" s="330" t="s">
        <v>1423</v>
      </c>
      <c r="F12" s="330"/>
      <c r="G12" s="330"/>
      <c r="H12" s="469"/>
      <c r="I12" s="472"/>
      <c r="J12" s="470"/>
      <c r="K12" s="355"/>
      <c r="L12" s="355"/>
      <c r="M12" s="355"/>
      <c r="N12" s="355"/>
      <c r="O12" s="355"/>
      <c r="P12" s="487"/>
      <c r="Q12" s="81"/>
      <c r="R12" s="81"/>
    </row>
    <row r="13" spans="1:39" ht="15.9" customHeight="1" x14ac:dyDescent="0.25">
      <c r="A13" s="486" t="s">
        <v>42</v>
      </c>
      <c r="B13" s="331" t="str">
        <f>VLOOKUP($E13,УЧАСТНИКИ!$A$5:$K$1101,3,FALSE)</f>
        <v>Квашин Илья</v>
      </c>
      <c r="C13" s="346">
        <f>VLOOKUP($E13,УЧАСТНИКИ!$A$5:$K$1101,4,FALSE)</f>
        <v>2006</v>
      </c>
      <c r="D13" s="333" t="str">
        <f>VLOOKUP($E13,УЧАСТНИКИ!$A$5:$K$1101,5,FALSE)</f>
        <v>Сосновоборск</v>
      </c>
      <c r="E13" s="330" t="s">
        <v>1330</v>
      </c>
      <c r="F13" s="330"/>
      <c r="G13" s="330"/>
      <c r="H13" s="469"/>
      <c r="I13" s="472"/>
      <c r="J13" s="470"/>
      <c r="K13" s="355"/>
      <c r="L13" s="355"/>
      <c r="M13" s="355"/>
      <c r="N13" s="355"/>
      <c r="O13" s="355"/>
      <c r="P13" s="487"/>
      <c r="Q13" s="81"/>
      <c r="R13" s="81"/>
    </row>
    <row r="14" spans="1:39" ht="15.9" customHeight="1" x14ac:dyDescent="0.25">
      <c r="A14" s="486" t="s">
        <v>43</v>
      </c>
      <c r="B14" s="331" t="str">
        <f>VLOOKUP($E14,УЧАСТНИКИ!$A$5:$K$1101,3,FALSE)</f>
        <v>Большаков Дмитрий</v>
      </c>
      <c r="C14" s="346">
        <f>VLOOKUP($E14,УЧАСТНИКИ!$A$5:$K$1101,4,FALSE)</f>
        <v>1982</v>
      </c>
      <c r="D14" s="333" t="str">
        <f>VLOOKUP($E14,УЧАСТНИКИ!$A$5:$K$1101,5,FALSE)</f>
        <v>ЗАТО Железногорск</v>
      </c>
      <c r="E14" s="330" t="s">
        <v>1349</v>
      </c>
      <c r="F14" s="330"/>
      <c r="G14" s="330"/>
      <c r="H14" s="469"/>
      <c r="I14" s="472"/>
      <c r="J14" s="470"/>
      <c r="K14" s="355"/>
      <c r="L14" s="355"/>
      <c r="M14" s="355"/>
      <c r="N14" s="355"/>
      <c r="O14" s="355"/>
      <c r="P14" s="487"/>
      <c r="Q14" s="81"/>
      <c r="R14" s="81"/>
    </row>
    <row r="15" spans="1:39" ht="15.9" customHeight="1" x14ac:dyDescent="0.25">
      <c r="A15" s="486" t="s">
        <v>44</v>
      </c>
      <c r="B15" s="331" t="str">
        <f>VLOOKUP($E15,УЧАСТНИКИ!$A$5:$K$1101,3,FALSE)</f>
        <v>Чернов Иван</v>
      </c>
      <c r="C15" s="346">
        <f>VLOOKUP($E15,УЧАСТНИКИ!$A$5:$K$1101,4,FALSE)</f>
        <v>2004</v>
      </c>
      <c r="D15" s="333" t="str">
        <f>VLOOKUP($E15,УЧАСТНИКИ!$A$5:$K$1101,5,FALSE)</f>
        <v>Сосновоборск</v>
      </c>
      <c r="E15" s="330" t="s">
        <v>1433</v>
      </c>
      <c r="F15" s="330"/>
      <c r="G15" s="330"/>
      <c r="H15" s="469"/>
      <c r="I15" s="472"/>
      <c r="J15" s="470"/>
      <c r="K15" s="355"/>
      <c r="L15" s="355"/>
      <c r="M15" s="355"/>
      <c r="N15" s="355"/>
      <c r="O15" s="355"/>
      <c r="P15" s="487"/>
      <c r="Q15" s="81"/>
      <c r="R15" s="81"/>
    </row>
    <row r="16" spans="1:39" ht="15.9" customHeight="1" x14ac:dyDescent="0.25">
      <c r="A16" s="486" t="s">
        <v>45</v>
      </c>
      <c r="B16" s="331" t="str">
        <f>VLOOKUP($E16,УЧАСТНИКИ!$A$5:$K$1101,3,FALSE)</f>
        <v>Усков Дмитрий</v>
      </c>
      <c r="C16" s="346">
        <f>VLOOKUP($E16,УЧАСТНИКИ!$A$5:$K$1101,4,FALSE)</f>
        <v>1999</v>
      </c>
      <c r="D16" s="333" t="str">
        <f>VLOOKUP($E16,УЧАСТНИКИ!$A$5:$K$1101,5,FALSE)</f>
        <v>Минусинск</v>
      </c>
      <c r="E16" s="330" t="s">
        <v>1410</v>
      </c>
      <c r="F16" s="330"/>
      <c r="G16" s="330"/>
      <c r="H16" s="469"/>
      <c r="I16" s="472"/>
      <c r="J16" s="470"/>
      <c r="K16" s="355"/>
      <c r="L16" s="355"/>
      <c r="M16" s="355"/>
      <c r="N16" s="355"/>
      <c r="O16" s="355"/>
      <c r="P16" s="487"/>
      <c r="Q16" s="81"/>
      <c r="R16" s="81"/>
    </row>
    <row r="17" spans="1:47" ht="15.9" customHeight="1" x14ac:dyDescent="0.25">
      <c r="A17" s="486" t="s">
        <v>46</v>
      </c>
      <c r="B17" s="331" t="str">
        <f>VLOOKUP($E17,УЧАСТНИКИ!$A$5:$K$1101,3,FALSE)</f>
        <v>Бондаренко Андрей</v>
      </c>
      <c r="C17" s="346">
        <f>VLOOKUP($E17,УЧАСТНИКИ!$A$5:$K$1101,4,FALSE)</f>
        <v>2000</v>
      </c>
      <c r="D17" s="333" t="str">
        <f>VLOOKUP($E17,УЧАСТНИКИ!$A$5:$K$1101,5,FALSE)</f>
        <v>Лесосибирск</v>
      </c>
      <c r="E17" s="330" t="s">
        <v>271</v>
      </c>
      <c r="F17" s="330"/>
      <c r="G17" s="330"/>
      <c r="H17" s="469"/>
      <c r="I17" s="472"/>
      <c r="J17" s="470"/>
      <c r="K17" s="355"/>
      <c r="L17" s="355"/>
      <c r="M17" s="355"/>
      <c r="N17" s="355"/>
      <c r="O17" s="355"/>
      <c r="P17" s="487"/>
      <c r="Q17" s="81"/>
      <c r="R17" s="81"/>
    </row>
    <row r="18" spans="1:47" ht="15.9" customHeight="1" x14ac:dyDescent="0.25">
      <c r="A18" s="486" t="s">
        <v>84</v>
      </c>
      <c r="B18" s="331" t="str">
        <f>VLOOKUP($E18,УЧАСТНИКИ!$A$5:$K$1101,3,FALSE)</f>
        <v>Квашин Игорь</v>
      </c>
      <c r="C18" s="346">
        <f>VLOOKUP($E18,УЧАСТНИКИ!$A$5:$K$1101,4,FALSE)</f>
        <v>2006</v>
      </c>
      <c r="D18" s="333" t="str">
        <f>VLOOKUP($E18,УЧАСТНИКИ!$A$5:$K$1101,5,FALSE)</f>
        <v>Сосновоборск</v>
      </c>
      <c r="E18" s="330" t="s">
        <v>1334</v>
      </c>
      <c r="F18" s="330"/>
      <c r="G18" s="330"/>
      <c r="H18" s="469"/>
      <c r="I18" s="472"/>
      <c r="J18" s="470"/>
      <c r="K18" s="355"/>
      <c r="L18" s="355"/>
      <c r="M18" s="355"/>
      <c r="N18" s="355"/>
      <c r="O18" s="355"/>
      <c r="P18" s="487"/>
      <c r="Q18" s="81"/>
      <c r="R18" s="81"/>
    </row>
    <row r="19" spans="1:47" ht="15.9" customHeight="1" x14ac:dyDescent="0.25">
      <c r="A19" s="486" t="s">
        <v>90</v>
      </c>
      <c r="B19" s="331" t="str">
        <f>VLOOKUP($E19,УЧАСТНИКИ!$A$5:$K$1101,3,FALSE)</f>
        <v>Петров Михаил</v>
      </c>
      <c r="C19" s="346">
        <f>VLOOKUP($E19,УЧАСТНИКИ!$A$5:$K$1101,4,FALSE)</f>
        <v>2000</v>
      </c>
      <c r="D19" s="333" t="str">
        <f>VLOOKUP($E19,УЧАСТНИКИ!$A$5:$K$1101,5,FALSE)</f>
        <v>Минусинск</v>
      </c>
      <c r="E19" s="330" t="s">
        <v>1438</v>
      </c>
      <c r="F19" s="330"/>
      <c r="G19" s="330"/>
      <c r="H19" s="469"/>
      <c r="I19" s="472"/>
      <c r="J19" s="470"/>
      <c r="K19" s="355"/>
      <c r="L19" s="355"/>
      <c r="M19" s="355"/>
      <c r="N19" s="355"/>
      <c r="O19" s="355"/>
      <c r="P19" s="487"/>
      <c r="Q19" s="81"/>
      <c r="R19" s="81"/>
    </row>
    <row r="20" spans="1:47" ht="15.9" customHeight="1" x14ac:dyDescent="0.25">
      <c r="A20" s="486" t="s">
        <v>89</v>
      </c>
      <c r="B20" s="331" t="str">
        <f>VLOOKUP($E20,УЧАСТНИКИ!$A$5:$K$1101,3,FALSE)</f>
        <v>Лиханов Евгений</v>
      </c>
      <c r="C20" s="346">
        <f>VLOOKUP($E20,УЧАСТНИКИ!$A$5:$K$1101,4,FALSE)</f>
        <v>1995</v>
      </c>
      <c r="D20" s="333" t="str">
        <f>VLOOKUP($E20,УЧАСТНИКИ!$A$5:$K$1101,5,FALSE)</f>
        <v>ЗАТО Железногорск</v>
      </c>
      <c r="E20" s="330" t="s">
        <v>1435</v>
      </c>
      <c r="F20" s="330"/>
      <c r="G20" s="330"/>
      <c r="H20" s="469"/>
      <c r="I20" s="472"/>
      <c r="J20" s="470"/>
      <c r="K20" s="355"/>
      <c r="L20" s="355"/>
      <c r="M20" s="355"/>
      <c r="N20" s="355"/>
      <c r="O20" s="355"/>
      <c r="P20" s="487"/>
      <c r="Q20" s="81"/>
      <c r="R20" s="81"/>
    </row>
    <row r="21" spans="1:47" ht="15.6" customHeight="1" x14ac:dyDescent="0.25">
      <c r="A21" s="486"/>
      <c r="B21" s="331"/>
      <c r="C21" s="346"/>
      <c r="D21" s="333"/>
      <c r="E21" s="330"/>
      <c r="F21" s="330"/>
      <c r="G21" s="330"/>
      <c r="H21" s="469"/>
      <c r="I21" s="472"/>
      <c r="J21" s="470"/>
      <c r="K21" s="355"/>
      <c r="L21" s="355"/>
      <c r="M21" s="355"/>
      <c r="N21" s="355"/>
      <c r="O21" s="355"/>
      <c r="P21" s="487"/>
      <c r="Q21" s="81"/>
      <c r="R21" s="81"/>
    </row>
    <row r="22" spans="1:47" ht="15.6" customHeight="1" x14ac:dyDescent="0.25">
      <c r="A22" s="486"/>
      <c r="B22" s="331"/>
      <c r="C22" s="346"/>
      <c r="D22" s="333"/>
      <c r="E22" s="330"/>
      <c r="F22" s="330"/>
      <c r="G22" s="330"/>
      <c r="H22" s="469"/>
      <c r="I22" s="472"/>
      <c r="J22" s="470"/>
      <c r="K22" s="355"/>
      <c r="L22" s="355"/>
      <c r="M22" s="355"/>
      <c r="N22" s="355"/>
      <c r="O22" s="355"/>
      <c r="P22" s="487"/>
      <c r="Q22" s="81"/>
      <c r="R22" s="81"/>
    </row>
    <row r="23" spans="1:47" ht="15.9" customHeight="1" thickBot="1" x14ac:dyDescent="0.3">
      <c r="A23" s="488"/>
      <c r="B23" s="489"/>
      <c r="C23" s="490"/>
      <c r="D23" s="503"/>
      <c r="E23" s="491"/>
      <c r="F23" s="491"/>
      <c r="G23" s="491"/>
      <c r="H23" s="492"/>
      <c r="I23" s="473"/>
      <c r="J23" s="493"/>
      <c r="K23" s="494"/>
      <c r="L23" s="494"/>
      <c r="M23" s="494"/>
      <c r="N23" s="494"/>
      <c r="O23" s="494"/>
      <c r="P23" s="495"/>
      <c r="Q23" s="81"/>
      <c r="R23" s="81"/>
    </row>
    <row r="24" spans="1:47" collapsed="1" x14ac:dyDescent="0.25"/>
    <row r="26" spans="1:47" x14ac:dyDescent="0.25">
      <c r="A26" s="1238" t="s">
        <v>3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x14ac:dyDescent="0.25">
      <c r="A27" s="1238" t="s">
        <v>4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1239"/>
      <c r="AN27" s="1239"/>
      <c r="AO27" s="1239"/>
      <c r="AP27" s="1239"/>
      <c r="AQ27" s="1239"/>
      <c r="AR27" s="1239"/>
      <c r="AS27" s="1239"/>
      <c r="AT27" s="1239"/>
      <c r="AU27" s="1239"/>
    </row>
    <row r="28" spans="1:47" x14ac:dyDescent="0.25">
      <c r="A28" s="1240" t="s">
        <v>5</v>
      </c>
      <c r="B28" s="1240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0"/>
      <c r="P28" s="1240"/>
      <c r="Q28" s="1240"/>
      <c r="R28" s="1240"/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1240"/>
      <c r="AH28" s="1240"/>
      <c r="AI28" s="1240"/>
      <c r="AJ28" s="1240"/>
      <c r="AK28" s="1240"/>
      <c r="AL28" s="1240"/>
      <c r="AM28" s="1240"/>
      <c r="AN28" s="1240"/>
      <c r="AO28" s="1240"/>
      <c r="AP28" s="1240"/>
      <c r="AQ28" s="1240"/>
      <c r="AR28" s="1240"/>
      <c r="AS28" s="1240"/>
      <c r="AT28" s="1240"/>
      <c r="AU28" s="1240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x14ac:dyDescent="0.25">
      <c r="A37" s="18"/>
      <c r="B37" s="22"/>
      <c r="C37" s="18"/>
      <c r="D37" s="18"/>
      <c r="E37" s="18"/>
      <c r="F37" s="18"/>
      <c r="G37" s="18"/>
      <c r="H37" s="18"/>
      <c r="I37" s="18"/>
      <c r="J37" s="18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ht="15.6" x14ac:dyDescent="0.3">
      <c r="A43" s="21"/>
      <c r="B43" s="1"/>
      <c r="C43" s="1"/>
      <c r="D43" s="1"/>
      <c r="E43" s="21"/>
      <c r="F43" s="21"/>
      <c r="G43" s="21"/>
      <c r="H43" s="21"/>
      <c r="I43" s="21"/>
      <c r="J43" s="1"/>
    </row>
    <row r="44" spans="1:10" ht="15.6" x14ac:dyDescent="0.3">
      <c r="A44" s="21"/>
      <c r="B44" s="1"/>
      <c r="C44" s="1"/>
      <c r="D44" s="1"/>
      <c r="E44" s="21"/>
      <c r="F44" s="21"/>
      <c r="G44" s="21"/>
      <c r="H44" s="21"/>
      <c r="I44" s="21"/>
      <c r="J44" s="1"/>
    </row>
    <row r="45" spans="1:10" ht="15.6" x14ac:dyDescent="0.3">
      <c r="A45" s="21"/>
      <c r="B45" s="1"/>
      <c r="C45" s="1"/>
      <c r="D45" s="1"/>
      <c r="E45" s="21"/>
      <c r="F45" s="21"/>
      <c r="G45" s="21"/>
      <c r="H45" s="21"/>
      <c r="I45" s="21"/>
      <c r="J45" s="1"/>
    </row>
    <row r="46" spans="1:10" x14ac:dyDescent="0.25">
      <c r="A46" s="21"/>
      <c r="B46" s="977"/>
      <c r="C46" s="1241"/>
      <c r="D46" s="1241"/>
      <c r="E46" s="1242"/>
      <c r="F46" s="1242"/>
      <c r="G46" s="1241"/>
      <c r="H46" s="1241"/>
      <c r="I46" s="1241"/>
      <c r="J46" s="21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</sheetData>
  <mergeCells count="23">
    <mergeCell ref="D9:D10"/>
    <mergeCell ref="E9:E10"/>
    <mergeCell ref="A1:P1"/>
    <mergeCell ref="A2:P2"/>
    <mergeCell ref="A3:P3"/>
    <mergeCell ref="A4:P4"/>
    <mergeCell ref="A5:P5"/>
    <mergeCell ref="P9:P10"/>
    <mergeCell ref="A26:AU26"/>
    <mergeCell ref="A27:AU27"/>
    <mergeCell ref="A28:AU28"/>
    <mergeCell ref="C46:D46"/>
    <mergeCell ref="E46:F46"/>
    <mergeCell ref="G46:I46"/>
    <mergeCell ref="F9:H9"/>
    <mergeCell ref="I9:I10"/>
    <mergeCell ref="J9:K9"/>
    <mergeCell ref="L9:L10"/>
    <mergeCell ref="N9:N10"/>
    <mergeCell ref="O9:O10"/>
    <mergeCell ref="A9:A10"/>
    <mergeCell ref="B9:B10"/>
    <mergeCell ref="C9:C10"/>
  </mergeCells>
  <printOptions horizontalCentered="1"/>
  <pageMargins left="0" right="0" top="0.9055118110236221" bottom="0" header="0.51181102362204722" footer="0.51181102362204722"/>
  <pageSetup paperSize="9" scale="10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327"/>
  <sheetViews>
    <sheetView workbookViewId="0">
      <selection activeCell="L18" sqref="L18"/>
    </sheetView>
  </sheetViews>
  <sheetFormatPr defaultColWidth="9.109375" defaultRowHeight="13.2" x14ac:dyDescent="0.25"/>
  <cols>
    <col min="1" max="1" width="3.88671875" style="24" customWidth="1"/>
    <col min="2" max="2" width="24.109375" style="24" customWidth="1"/>
    <col min="3" max="3" width="7" style="24" customWidth="1"/>
    <col min="4" max="4" width="28.44140625" style="24" customWidth="1"/>
    <col min="5" max="5" width="5.6640625" style="24" customWidth="1"/>
    <col min="6" max="6" width="2.109375" style="24" customWidth="1"/>
    <col min="7" max="7" width="1.88671875" style="24" customWidth="1"/>
    <col min="8" max="8" width="2.33203125" style="24" customWidth="1"/>
    <col min="9" max="36" width="2.109375" style="24" customWidth="1"/>
    <col min="37" max="37" width="2.109375" style="24" bestFit="1" customWidth="1"/>
    <col min="38" max="38" width="5.5546875" style="24" customWidth="1"/>
    <col min="39" max="39" width="4.33203125" style="24" customWidth="1"/>
    <col min="40" max="40" width="5" style="24" customWidth="1"/>
    <col min="41" max="41" width="5.88671875" style="24" customWidth="1"/>
    <col min="42" max="16384" width="9.109375" style="24"/>
  </cols>
  <sheetData>
    <row r="1" spans="1:44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  <c r="AJ1" s="1225"/>
      <c r="AK1" s="1225"/>
      <c r="AL1" s="1225"/>
      <c r="AM1" s="1225"/>
      <c r="AN1" s="1225"/>
    </row>
    <row r="2" spans="1:44" x14ac:dyDescent="0.2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  <c r="AB2" s="1225"/>
      <c r="AC2" s="1225"/>
      <c r="AD2" s="1225"/>
      <c r="AE2" s="1225"/>
      <c r="AF2" s="1225"/>
      <c r="AG2" s="1225"/>
      <c r="AH2" s="1225"/>
      <c r="AI2" s="1225"/>
      <c r="AJ2" s="1225"/>
      <c r="AK2" s="1225"/>
      <c r="AL2" s="1225"/>
      <c r="AM2" s="1225"/>
      <c r="AN2" s="1225"/>
    </row>
    <row r="3" spans="1:44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/>
      <c r="Z3" s="1226"/>
      <c r="AA3" s="1226"/>
      <c r="AB3" s="1226"/>
      <c r="AC3" s="1226"/>
      <c r="AD3" s="1226"/>
      <c r="AE3" s="1226"/>
      <c r="AF3" s="1226"/>
      <c r="AG3" s="1226"/>
      <c r="AH3" s="1226"/>
      <c r="AI3" s="1226"/>
      <c r="AJ3" s="1226"/>
      <c r="AK3" s="1226"/>
      <c r="AL3" s="1226"/>
      <c r="AM3" s="1226"/>
      <c r="AN3" s="1226"/>
    </row>
    <row r="4" spans="1:44" ht="15" customHeight="1" x14ac:dyDescent="0.25">
      <c r="A4" s="1227" t="s">
        <v>1315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  <c r="X4" s="1227"/>
      <c r="Y4" s="1227"/>
      <c r="Z4" s="1227"/>
      <c r="AA4" s="1227"/>
      <c r="AB4" s="1227"/>
      <c r="AC4" s="1227"/>
      <c r="AD4" s="1227"/>
      <c r="AE4" s="1227"/>
      <c r="AF4" s="1227"/>
      <c r="AG4" s="1227"/>
      <c r="AH4" s="1227"/>
      <c r="AI4" s="1227"/>
      <c r="AJ4" s="1227"/>
      <c r="AK4" s="1227"/>
      <c r="AL4" s="1227"/>
      <c r="AM4" s="1227"/>
      <c r="AN4" s="1227"/>
    </row>
    <row r="5" spans="1:44" ht="15" customHeight="1" x14ac:dyDescent="0.2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1228"/>
      <c r="R5" s="1228"/>
      <c r="S5" s="1228"/>
      <c r="T5" s="1228"/>
      <c r="U5" s="1228"/>
      <c r="V5" s="1228"/>
      <c r="W5" s="1228"/>
      <c r="X5" s="1228"/>
      <c r="Y5" s="1228"/>
      <c r="Z5" s="1228"/>
      <c r="AA5" s="1228"/>
      <c r="AB5" s="1228"/>
      <c r="AC5" s="1228"/>
      <c r="AD5" s="1228"/>
      <c r="AE5" s="1228"/>
      <c r="AF5" s="1228"/>
      <c r="AG5" s="1228"/>
      <c r="AH5" s="1228"/>
      <c r="AI5" s="1228"/>
      <c r="AJ5" s="1228"/>
      <c r="AK5" s="1228"/>
      <c r="AL5" s="1228"/>
      <c r="AM5" s="1228"/>
      <c r="AN5" s="1228"/>
    </row>
    <row r="6" spans="1:44" ht="15" customHeight="1" x14ac:dyDescent="0.25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8"/>
      <c r="O6" s="968"/>
      <c r="P6" s="968"/>
      <c r="Q6" s="968"/>
      <c r="R6" s="968"/>
      <c r="S6" s="968"/>
      <c r="T6" s="968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968"/>
      <c r="AF6" s="968"/>
      <c r="AG6" s="968"/>
      <c r="AH6" s="968"/>
      <c r="AI6" s="968"/>
      <c r="AJ6" s="968"/>
      <c r="AK6" s="968"/>
      <c r="AL6" s="968"/>
      <c r="AM6" s="968"/>
      <c r="AN6" s="968"/>
    </row>
    <row r="7" spans="1:44" ht="13.8" x14ac:dyDescent="0.25">
      <c r="A7" s="54"/>
      <c r="B7" s="53"/>
      <c r="C7" s="970"/>
      <c r="D7" s="1273"/>
      <c r="E7" s="1273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3"/>
      <c r="AB7" s="1273"/>
      <c r="AC7" s="1273"/>
      <c r="AG7" s="1165" t="s">
        <v>1314</v>
      </c>
      <c r="AH7" s="1165"/>
      <c r="AI7" s="1165"/>
      <c r="AJ7" s="1165"/>
      <c r="AK7" s="1165"/>
      <c r="AL7" s="1165"/>
      <c r="AM7" s="1165"/>
      <c r="AN7" s="1165"/>
    </row>
    <row r="8" spans="1:44" ht="13.8" x14ac:dyDescent="0.25">
      <c r="A8" s="1265" t="s">
        <v>56</v>
      </c>
      <c r="B8" s="1265"/>
      <c r="C8" s="970"/>
      <c r="D8" s="2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</row>
    <row r="9" spans="1:44" ht="13.8" thickBot="1" x14ac:dyDescent="0.3">
      <c r="A9" s="6" t="s">
        <v>456</v>
      </c>
      <c r="B9" s="14"/>
      <c r="C9" s="970"/>
      <c r="D9" s="2"/>
      <c r="R9" s="1266" t="s">
        <v>1309</v>
      </c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20"/>
      <c r="AE9" s="20"/>
      <c r="AF9" s="20"/>
      <c r="AG9" s="20"/>
      <c r="AH9" s="20"/>
      <c r="AI9" s="20"/>
      <c r="AJ9" s="20"/>
      <c r="AK9" s="20"/>
      <c r="AL9" s="1267"/>
      <c r="AM9" s="1267"/>
      <c r="AN9" s="1267"/>
    </row>
    <row r="10" spans="1:44" ht="12.75" customHeight="1" x14ac:dyDescent="0.25">
      <c r="A10" s="1268" t="s">
        <v>36</v>
      </c>
      <c r="B10" s="1270" t="s">
        <v>50</v>
      </c>
      <c r="C10" s="1270" t="s">
        <v>68</v>
      </c>
      <c r="D10" s="1270" t="s">
        <v>97</v>
      </c>
      <c r="E10" s="1270" t="s">
        <v>37</v>
      </c>
      <c r="F10" s="1272" t="s">
        <v>78</v>
      </c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1272"/>
      <c r="T10" s="1272"/>
      <c r="U10" s="1272"/>
      <c r="V10" s="1272"/>
      <c r="W10" s="1272"/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1272"/>
      <c r="AI10" s="1272"/>
      <c r="AJ10" s="514"/>
      <c r="AK10" s="514"/>
      <c r="AL10" s="1270" t="s">
        <v>2</v>
      </c>
      <c r="AM10" s="1259" t="s">
        <v>51</v>
      </c>
      <c r="AN10" s="1261" t="s">
        <v>73</v>
      </c>
    </row>
    <row r="11" spans="1:44" ht="26.25" customHeight="1" thickBot="1" x14ac:dyDescent="0.3">
      <c r="A11" s="1269"/>
      <c r="B11" s="1271"/>
      <c r="C11" s="1271"/>
      <c r="D11" s="1271"/>
      <c r="E11" s="1271"/>
      <c r="F11" s="1263"/>
      <c r="G11" s="1263"/>
      <c r="H11" s="1263"/>
      <c r="I11" s="1264"/>
      <c r="J11" s="1264"/>
      <c r="K11" s="1264"/>
      <c r="L11" s="1263"/>
      <c r="M11" s="1263"/>
      <c r="N11" s="1263"/>
      <c r="O11" s="1264"/>
      <c r="P11" s="1264"/>
      <c r="Q11" s="1264"/>
      <c r="R11" s="1264"/>
      <c r="S11" s="1264"/>
      <c r="T11" s="1264"/>
      <c r="U11" s="1264"/>
      <c r="V11" s="1264"/>
      <c r="W11" s="1264"/>
      <c r="X11" s="1264"/>
      <c r="Y11" s="1264"/>
      <c r="Z11" s="1264"/>
      <c r="AA11" s="1264"/>
      <c r="AB11" s="1264"/>
      <c r="AC11" s="1264"/>
      <c r="AD11" s="1258"/>
      <c r="AE11" s="1258"/>
      <c r="AF11" s="1258"/>
      <c r="AG11" s="1258"/>
      <c r="AH11" s="1258"/>
      <c r="AI11" s="1258"/>
      <c r="AJ11" s="971" t="s">
        <v>80</v>
      </c>
      <c r="AK11" s="971" t="s">
        <v>79</v>
      </c>
      <c r="AL11" s="1271"/>
      <c r="AM11" s="1260"/>
      <c r="AN11" s="1262"/>
      <c r="AR11" s="51"/>
    </row>
    <row r="12" spans="1:44" s="356" customFormat="1" ht="15.9" customHeight="1" x14ac:dyDescent="0.25">
      <c r="A12" s="496" t="s">
        <v>40</v>
      </c>
      <c r="B12" s="478" t="str">
        <f>VLOOKUP($E12,УЧАСТНИКИ!$A$5:$K$1101,3,FALSE)</f>
        <v>Селявин Егор</v>
      </c>
      <c r="C12" s="479">
        <f>VLOOKUP($E12,УЧАСТНИКИ!$A$5:$K$1101,4,FALSE)</f>
        <v>2004</v>
      </c>
      <c r="D12" s="502" t="str">
        <f>VLOOKUP($E12,УЧАСТНИКИ!$A$5:$K$1101,5,FALSE)</f>
        <v>Ачинск</v>
      </c>
      <c r="E12" s="515" t="s">
        <v>1423</v>
      </c>
      <c r="F12" s="516"/>
      <c r="G12" s="516"/>
      <c r="H12" s="484"/>
      <c r="I12" s="516"/>
      <c r="J12" s="516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R12" s="357"/>
    </row>
    <row r="13" spans="1:44" s="356" customFormat="1" ht="15.9" customHeight="1" x14ac:dyDescent="0.25">
      <c r="A13" s="500" t="s">
        <v>41</v>
      </c>
      <c r="B13" s="331" t="str">
        <f>VLOOKUP($E13,УЧАСТНИКИ!$A$5:$K$1101,3,FALSE)</f>
        <v>Большаков Дмитрий</v>
      </c>
      <c r="C13" s="346">
        <f>VLOOKUP($E13,УЧАСТНИКИ!$A$5:$K$1101,4,FALSE)</f>
        <v>1982</v>
      </c>
      <c r="D13" s="333" t="str">
        <f>VLOOKUP($E13,УЧАСТНИКИ!$A$5:$K$1101,5,FALSE)</f>
        <v>ЗАТО Железногорск</v>
      </c>
      <c r="E13" s="353" t="s">
        <v>1349</v>
      </c>
      <c r="F13" s="354"/>
      <c r="G13" s="354"/>
      <c r="H13" s="355"/>
      <c r="I13" s="354"/>
      <c r="J13" s="354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487"/>
      <c r="AR13" s="357"/>
    </row>
    <row r="14" spans="1:44" s="356" customFormat="1" ht="15.9" customHeight="1" x14ac:dyDescent="0.25">
      <c r="A14" s="500" t="s">
        <v>42</v>
      </c>
      <c r="B14" s="331" t="str">
        <f>VLOOKUP($E14,УЧАСТНИКИ!$A$5:$K$1101,3,FALSE)</f>
        <v>Бондаренко Андрей</v>
      </c>
      <c r="C14" s="346">
        <f>VLOOKUP($E14,УЧАСТНИКИ!$A$5:$K$1101,4,FALSE)</f>
        <v>2000</v>
      </c>
      <c r="D14" s="333" t="str">
        <f>VLOOKUP($E14,УЧАСТНИКИ!$A$5:$K$1101,5,FALSE)</f>
        <v>Лесосибирск</v>
      </c>
      <c r="E14" s="353" t="s">
        <v>271</v>
      </c>
      <c r="F14" s="354"/>
      <c r="G14" s="354"/>
      <c r="H14" s="355"/>
      <c r="I14" s="354"/>
      <c r="J14" s="354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487"/>
      <c r="AR14" s="357"/>
    </row>
    <row r="15" spans="1:44" s="356" customFormat="1" ht="15.9" customHeight="1" x14ac:dyDescent="0.25">
      <c r="A15" s="500" t="s">
        <v>43</v>
      </c>
      <c r="B15" s="331" t="str">
        <f>VLOOKUP($E15,УЧАСТНИКИ!$A$5:$K$1101,3,FALSE)</f>
        <v>Зухов Алексей</v>
      </c>
      <c r="C15" s="346">
        <f>VLOOKUP($E15,УЧАСТНИКИ!$A$5:$K$1101,4,FALSE)</f>
        <v>1988</v>
      </c>
      <c r="D15" s="333" t="str">
        <f>VLOOKUP($E15,УЧАСТНИКИ!$A$5:$K$1101,5,FALSE)</f>
        <v>Ачинск</v>
      </c>
      <c r="E15" s="353" t="s">
        <v>233</v>
      </c>
      <c r="F15" s="354"/>
      <c r="G15" s="354"/>
      <c r="H15" s="355"/>
      <c r="I15" s="354"/>
      <c r="J15" s="354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487"/>
      <c r="AR15" s="357"/>
    </row>
    <row r="16" spans="1:44" s="356" customFormat="1" ht="15.9" customHeight="1" x14ac:dyDescent="0.25">
      <c r="A16" s="500" t="s">
        <v>44</v>
      </c>
      <c r="B16" s="331" t="str">
        <f>VLOOKUP($E16,УЧАСТНИКИ!$A$5:$K$1101,3,FALSE)</f>
        <v>Лира Максим</v>
      </c>
      <c r="C16" s="346">
        <f>VLOOKUP($E16,УЧАСТНИКИ!$A$5:$K$1101,4,FALSE)</f>
        <v>2002</v>
      </c>
      <c r="D16" s="333" t="str">
        <f>VLOOKUP($E16,УЧАСТНИКИ!$A$5:$K$1101,5,FALSE)</f>
        <v>Минусинск</v>
      </c>
      <c r="E16" s="353" t="s">
        <v>276</v>
      </c>
      <c r="F16" s="354"/>
      <c r="G16" s="354"/>
      <c r="H16" s="355"/>
      <c r="I16" s="354"/>
      <c r="J16" s="354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487"/>
      <c r="AR16" s="357"/>
    </row>
    <row r="17" spans="1:47" s="356" customFormat="1" ht="15.9" customHeight="1" x14ac:dyDescent="0.25">
      <c r="A17" s="500" t="s">
        <v>45</v>
      </c>
      <c r="B17" s="331" t="str">
        <f>VLOOKUP($E17,УЧАСТНИКИ!$A$5:$K$1101,3,FALSE)</f>
        <v>Чернов Иван</v>
      </c>
      <c r="C17" s="346">
        <f>VLOOKUP($E17,УЧАСТНИКИ!$A$5:$K$1101,4,FALSE)</f>
        <v>2004</v>
      </c>
      <c r="D17" s="333" t="str">
        <f>VLOOKUP($E17,УЧАСТНИКИ!$A$5:$K$1101,5,FALSE)</f>
        <v>Сосновоборск</v>
      </c>
      <c r="E17" s="353" t="s">
        <v>1433</v>
      </c>
      <c r="F17" s="354"/>
      <c r="G17" s="354"/>
      <c r="H17" s="355"/>
      <c r="I17" s="354"/>
      <c r="J17" s="354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487"/>
      <c r="AR17" s="357"/>
    </row>
    <row r="18" spans="1:47" s="356" customFormat="1" ht="15.9" customHeight="1" x14ac:dyDescent="0.25">
      <c r="A18" s="500" t="s">
        <v>46</v>
      </c>
      <c r="B18" s="331" t="str">
        <f>VLOOKUP($E18,УЧАСТНИКИ!$A$5:$K$1101,3,FALSE)</f>
        <v>Коньков Кирилл</v>
      </c>
      <c r="C18" s="346">
        <f>VLOOKUP($E18,УЧАСТНИКИ!$A$5:$K$1101,4,FALSE)</f>
        <v>2005</v>
      </c>
      <c r="D18" s="333" t="str">
        <f>VLOOKUP($E18,УЧАСТНИКИ!$A$5:$K$1101,5,FALSE)</f>
        <v>Сосновоборск</v>
      </c>
      <c r="E18" s="353" t="s">
        <v>1434</v>
      </c>
      <c r="F18" s="354"/>
      <c r="G18" s="354"/>
      <c r="H18" s="355"/>
      <c r="I18" s="354"/>
      <c r="J18" s="354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487"/>
      <c r="AR18" s="357"/>
    </row>
    <row r="19" spans="1:47" s="356" customFormat="1" ht="15.9" customHeight="1" x14ac:dyDescent="0.25">
      <c r="A19" s="500" t="s">
        <v>84</v>
      </c>
      <c r="B19" s="331"/>
      <c r="C19" s="346"/>
      <c r="D19" s="333"/>
      <c r="E19" s="353"/>
      <c r="F19" s="354"/>
      <c r="G19" s="354"/>
      <c r="H19" s="355"/>
      <c r="I19" s="354"/>
      <c r="J19" s="354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487"/>
      <c r="AR19" s="357"/>
    </row>
    <row r="20" spans="1:47" s="356" customFormat="1" ht="15.9" customHeight="1" x14ac:dyDescent="0.25">
      <c r="A20" s="500"/>
      <c r="B20" s="331"/>
      <c r="C20" s="346"/>
      <c r="D20" s="333"/>
      <c r="E20" s="353"/>
      <c r="F20" s="354"/>
      <c r="G20" s="354"/>
      <c r="H20" s="355"/>
      <c r="I20" s="354"/>
      <c r="J20" s="354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487"/>
      <c r="AR20" s="358"/>
    </row>
    <row r="21" spans="1:47" s="356" customFormat="1" ht="15.9" customHeight="1" thickBot="1" x14ac:dyDescent="0.3">
      <c r="A21" s="501"/>
      <c r="B21" s="489"/>
      <c r="C21" s="490"/>
      <c r="D21" s="503"/>
      <c r="E21" s="979"/>
      <c r="F21" s="980"/>
      <c r="G21" s="980"/>
      <c r="H21" s="494"/>
      <c r="I21" s="980"/>
      <c r="J21" s="980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5"/>
      <c r="AR21" s="358"/>
    </row>
    <row r="22" spans="1:47" ht="15.75" customHeight="1" x14ac:dyDescent="0.25">
      <c r="A22" s="34"/>
      <c r="B22" s="467"/>
      <c r="C22" s="468"/>
      <c r="D22" s="517"/>
      <c r="E22" s="34"/>
      <c r="F22" s="34"/>
      <c r="G22" s="34"/>
      <c r="H22" s="34"/>
      <c r="I22" s="34"/>
      <c r="J22" s="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52"/>
      <c r="AR22" s="49"/>
    </row>
    <row r="23" spans="1:47" ht="15.75" customHeight="1" x14ac:dyDescent="0.25">
      <c r="A23" s="1238" t="s">
        <v>3</v>
      </c>
      <c r="B23" s="1239"/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1239"/>
      <c r="AN23" s="1239"/>
      <c r="AO23" s="1239"/>
      <c r="AP23" s="1239"/>
      <c r="AQ23" s="1239"/>
      <c r="AR23" s="1239"/>
      <c r="AS23" s="1239"/>
      <c r="AT23" s="1239"/>
      <c r="AU23" s="1239"/>
    </row>
    <row r="24" spans="1:47" ht="15.75" customHeight="1" x14ac:dyDescent="0.25">
      <c r="A24" s="1238" t="s">
        <v>4</v>
      </c>
      <c r="B24" s="1239"/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1239"/>
      <c r="AN24" s="1239"/>
      <c r="AO24" s="1239"/>
      <c r="AP24" s="1239"/>
      <c r="AQ24" s="1239"/>
      <c r="AR24" s="1239"/>
      <c r="AS24" s="1239"/>
      <c r="AT24" s="1239"/>
      <c r="AU24" s="1239"/>
    </row>
    <row r="25" spans="1:47" ht="15.75" customHeight="1" x14ac:dyDescent="0.25">
      <c r="A25" s="1240" t="s">
        <v>5</v>
      </c>
      <c r="B25" s="1240"/>
      <c r="C25" s="1240"/>
      <c r="D25" s="1240"/>
      <c r="E25" s="1240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0"/>
      <c r="AD25" s="1240"/>
      <c r="AE25" s="1240"/>
      <c r="AF25" s="1240"/>
      <c r="AG25" s="1240"/>
      <c r="AH25" s="1240"/>
      <c r="AI25" s="1240"/>
      <c r="AJ25" s="1240"/>
      <c r="AK25" s="1240"/>
      <c r="AL25" s="1240"/>
      <c r="AM25" s="1240"/>
      <c r="AN25" s="1240"/>
      <c r="AO25" s="1240"/>
      <c r="AP25" s="1240"/>
      <c r="AQ25" s="1240"/>
      <c r="AR25" s="1240"/>
      <c r="AS25" s="1240"/>
      <c r="AT25" s="1240"/>
      <c r="AU25" s="1240"/>
    </row>
    <row r="26" spans="1:47" ht="15.75" customHeight="1" x14ac:dyDescent="0.25">
      <c r="A26" s="34"/>
      <c r="B26" s="39"/>
      <c r="C26" s="39"/>
      <c r="D26" s="9"/>
      <c r="E26" s="34"/>
      <c r="F26" s="34"/>
      <c r="G26" s="34"/>
      <c r="H26" s="34"/>
      <c r="I26" s="34"/>
      <c r="J26" s="9"/>
    </row>
    <row r="27" spans="1:47" ht="15.75" customHeight="1" x14ac:dyDescent="0.25">
      <c r="A27" s="34"/>
      <c r="C27" s="39"/>
      <c r="D27" s="9"/>
      <c r="E27" s="34"/>
      <c r="F27" s="34"/>
      <c r="G27" s="34"/>
      <c r="H27" s="34"/>
      <c r="I27" s="34"/>
      <c r="J27" s="9"/>
    </row>
    <row r="28" spans="1:47" ht="15.75" customHeight="1" x14ac:dyDescent="0.25">
      <c r="A28" s="34"/>
      <c r="C28" s="39"/>
      <c r="D28" s="9"/>
      <c r="E28" s="34"/>
      <c r="F28" s="34"/>
      <c r="G28" s="34"/>
      <c r="H28" s="34"/>
      <c r="I28" s="34"/>
      <c r="J28" s="9"/>
    </row>
    <row r="29" spans="1:47" ht="15.75" customHeight="1" x14ac:dyDescent="0.25">
      <c r="A29" s="32"/>
      <c r="C29" s="39"/>
      <c r="D29" s="32"/>
      <c r="E29" s="32"/>
      <c r="F29" s="32"/>
      <c r="G29" s="32"/>
      <c r="H29" s="32"/>
      <c r="I29" s="32"/>
      <c r="J29" s="32"/>
    </row>
    <row r="30" spans="1:47" ht="15.75" customHeight="1" x14ac:dyDescent="0.25">
      <c r="A30" s="34"/>
      <c r="B30" s="9"/>
      <c r="C30" s="9"/>
      <c r="D30" s="9"/>
      <c r="E30" s="34"/>
      <c r="F30" s="34"/>
      <c r="G30" s="34"/>
      <c r="H30" s="34"/>
      <c r="I30" s="34"/>
      <c r="J30" s="9"/>
    </row>
    <row r="31" spans="1:47" ht="15.75" customHeight="1" x14ac:dyDescent="0.25">
      <c r="A31" s="34"/>
      <c r="B31" s="9"/>
      <c r="C31" s="9"/>
      <c r="D31" s="9"/>
      <c r="E31" s="34"/>
      <c r="F31" s="34"/>
      <c r="G31" s="34"/>
      <c r="H31" s="34"/>
      <c r="I31" s="34"/>
      <c r="J31" s="9"/>
    </row>
    <row r="32" spans="1:47" ht="15.75" customHeight="1" x14ac:dyDescent="0.25">
      <c r="A32" s="34"/>
      <c r="B32" s="9"/>
      <c r="C32" s="9"/>
      <c r="D32" s="9"/>
      <c r="E32" s="34"/>
      <c r="F32" s="34"/>
      <c r="G32" s="34"/>
      <c r="H32" s="34"/>
      <c r="I32" s="34"/>
      <c r="J32" s="9"/>
    </row>
    <row r="33" spans="1:10" ht="15.75" customHeight="1" x14ac:dyDescent="0.25">
      <c r="A33" s="34"/>
      <c r="B33" s="9"/>
      <c r="C33" s="9"/>
      <c r="D33" s="9"/>
      <c r="E33" s="34"/>
      <c r="F33" s="34"/>
      <c r="G33" s="34"/>
      <c r="H33" s="34"/>
      <c r="I33" s="34"/>
      <c r="J33" s="9"/>
    </row>
    <row r="34" spans="1:10" ht="15.75" customHeight="1" x14ac:dyDescent="0.25">
      <c r="A34" s="34"/>
      <c r="B34" s="9"/>
      <c r="C34" s="9"/>
      <c r="D34" s="9"/>
      <c r="E34" s="34"/>
      <c r="F34" s="34"/>
      <c r="G34" s="34"/>
      <c r="H34" s="34"/>
      <c r="I34" s="34"/>
      <c r="J34" s="9"/>
    </row>
    <row r="35" spans="1:10" ht="15.75" customHeight="1" x14ac:dyDescent="0.25">
      <c r="A35" s="34"/>
      <c r="B35" s="9"/>
      <c r="C35" s="9"/>
      <c r="D35" s="9"/>
      <c r="E35" s="34"/>
      <c r="F35" s="34"/>
      <c r="G35" s="34"/>
      <c r="H35" s="34"/>
      <c r="I35" s="34"/>
      <c r="J35" s="9"/>
    </row>
    <row r="36" spans="1:10" ht="15.75" customHeight="1" x14ac:dyDescent="0.25">
      <c r="A36" s="34"/>
      <c r="B36" s="9"/>
      <c r="C36" s="9"/>
      <c r="D36" s="9"/>
      <c r="E36" s="34"/>
      <c r="F36" s="34"/>
      <c r="G36" s="34"/>
      <c r="H36" s="34"/>
      <c r="I36" s="34"/>
      <c r="J36" s="9"/>
    </row>
    <row r="37" spans="1:10" ht="15.75" customHeight="1" x14ac:dyDescent="0.25">
      <c r="A37" s="34"/>
      <c r="B37" s="9"/>
      <c r="C37" s="9"/>
      <c r="D37" s="9"/>
      <c r="E37" s="34"/>
      <c r="F37" s="34"/>
      <c r="G37" s="34"/>
      <c r="H37" s="34"/>
      <c r="I37" s="34"/>
      <c r="J37" s="9"/>
    </row>
    <row r="38" spans="1:10" ht="15.75" customHeight="1" x14ac:dyDescent="0.25">
      <c r="A38" s="34"/>
      <c r="B38" s="9"/>
      <c r="C38" s="9"/>
      <c r="D38" s="9"/>
      <c r="E38" s="34"/>
      <c r="F38" s="34"/>
      <c r="G38" s="34"/>
      <c r="H38" s="34"/>
      <c r="I38" s="34"/>
      <c r="J38" s="9"/>
    </row>
    <row r="39" spans="1:10" ht="15.75" customHeight="1" x14ac:dyDescent="0.25">
      <c r="A39" s="32"/>
      <c r="B39" s="33"/>
      <c r="C39" s="32"/>
      <c r="D39" s="32"/>
      <c r="E39" s="32"/>
      <c r="F39" s="32"/>
      <c r="G39" s="32"/>
      <c r="H39" s="32"/>
      <c r="I39" s="32"/>
      <c r="J39" s="32"/>
    </row>
    <row r="40" spans="1:10" ht="15.75" customHeight="1" x14ac:dyDescent="0.25">
      <c r="A40" s="34"/>
      <c r="B40" s="9"/>
      <c r="C40" s="9"/>
      <c r="D40" s="9"/>
      <c r="E40" s="34"/>
      <c r="F40" s="34"/>
      <c r="G40" s="34"/>
      <c r="H40" s="34"/>
      <c r="I40" s="34"/>
      <c r="J40" s="9"/>
    </row>
    <row r="41" spans="1:10" ht="15.75" customHeight="1" x14ac:dyDescent="0.25">
      <c r="A41" s="34"/>
      <c r="B41" s="9"/>
      <c r="C41" s="9"/>
      <c r="D41" s="9"/>
      <c r="E41" s="34"/>
      <c r="F41" s="34"/>
      <c r="G41" s="34"/>
      <c r="H41" s="34"/>
      <c r="I41" s="34"/>
      <c r="J41" s="9"/>
    </row>
    <row r="42" spans="1:10" ht="15.75" customHeight="1" x14ac:dyDescent="0.25">
      <c r="A42" s="34"/>
      <c r="B42" s="9"/>
      <c r="C42" s="9"/>
      <c r="D42" s="9"/>
      <c r="E42" s="34"/>
      <c r="F42" s="34"/>
      <c r="G42" s="34"/>
      <c r="H42" s="34"/>
      <c r="I42" s="34"/>
      <c r="J42" s="9"/>
    </row>
    <row r="43" spans="1:10" ht="15.75" customHeight="1" x14ac:dyDescent="0.25">
      <c r="A43" s="34"/>
      <c r="B43" s="9"/>
      <c r="C43" s="9"/>
      <c r="D43" s="9"/>
      <c r="E43" s="34"/>
      <c r="F43" s="34"/>
      <c r="G43" s="34"/>
      <c r="H43" s="34"/>
      <c r="I43" s="34"/>
      <c r="J43" s="9"/>
    </row>
    <row r="44" spans="1:10" ht="15.75" customHeight="1" x14ac:dyDescent="0.25">
      <c r="A44" s="34"/>
      <c r="B44" s="9"/>
      <c r="C44" s="9"/>
      <c r="D44" s="9"/>
      <c r="E44" s="34"/>
      <c r="F44" s="34"/>
      <c r="G44" s="34"/>
      <c r="H44" s="34"/>
      <c r="I44" s="34"/>
      <c r="J44" s="9"/>
    </row>
    <row r="45" spans="1:10" ht="15.75" customHeight="1" x14ac:dyDescent="0.25">
      <c r="A45" s="34"/>
      <c r="B45" s="9"/>
      <c r="C45" s="9"/>
      <c r="D45" s="9"/>
      <c r="E45" s="34"/>
      <c r="F45" s="34"/>
      <c r="G45" s="34"/>
      <c r="H45" s="34"/>
      <c r="I45" s="34"/>
      <c r="J45" s="9"/>
    </row>
    <row r="46" spans="1:10" ht="15.75" customHeight="1" x14ac:dyDescent="0.25">
      <c r="A46" s="34"/>
      <c r="B46" s="9"/>
      <c r="C46" s="9"/>
      <c r="D46" s="9"/>
      <c r="E46" s="34"/>
      <c r="F46" s="34"/>
      <c r="G46" s="34"/>
      <c r="H46" s="34"/>
      <c r="I46" s="34"/>
      <c r="J46" s="9"/>
    </row>
    <row r="47" spans="1:10" ht="15.75" customHeight="1" x14ac:dyDescent="0.25">
      <c r="A47" s="34"/>
      <c r="B47" s="9"/>
      <c r="C47" s="9"/>
      <c r="D47" s="9"/>
      <c r="E47" s="34"/>
      <c r="F47" s="34"/>
      <c r="G47" s="34"/>
      <c r="H47" s="34"/>
      <c r="I47" s="34"/>
      <c r="J47" s="9"/>
    </row>
    <row r="48" spans="1:10" ht="15.75" customHeight="1" x14ac:dyDescent="0.25">
      <c r="A48" s="34"/>
      <c r="B48" s="974"/>
      <c r="C48" s="1256"/>
      <c r="D48" s="1256"/>
      <c r="E48" s="1257"/>
      <c r="F48" s="1257"/>
      <c r="G48" s="1256"/>
      <c r="H48" s="1256"/>
      <c r="I48" s="1256"/>
      <c r="J48" s="34"/>
    </row>
    <row r="49" spans="1:10" ht="15.7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customHeight="1" x14ac:dyDescent="0.25">
      <c r="A50" s="58"/>
      <c r="B50" s="975"/>
      <c r="C50" s="975"/>
      <c r="D50" s="975"/>
      <c r="E50" s="975"/>
      <c r="F50" s="975"/>
      <c r="G50" s="975"/>
      <c r="H50" s="975"/>
      <c r="I50" s="60"/>
      <c r="J50" s="975"/>
    </row>
    <row r="51" spans="1:10" ht="15.75" customHeight="1" x14ac:dyDescent="0.25">
      <c r="A51" s="61"/>
      <c r="B51" s="975"/>
      <c r="C51" s="975"/>
      <c r="D51" s="975"/>
      <c r="E51" s="61"/>
      <c r="F51" s="975"/>
      <c r="G51" s="975"/>
      <c r="H51" s="975"/>
      <c r="I51" s="61"/>
      <c r="J51" s="975"/>
    </row>
    <row r="52" spans="1:10" ht="15.75" customHeight="1" x14ac:dyDescent="0.25">
      <c r="A52" s="62"/>
      <c r="B52" s="62"/>
      <c r="C52" s="62"/>
      <c r="D52" s="62"/>
      <c r="E52" s="62"/>
      <c r="F52" s="63"/>
      <c r="G52" s="64"/>
      <c r="H52" s="65"/>
      <c r="I52" s="62"/>
      <c r="J52" s="62"/>
    </row>
    <row r="53" spans="1:10" ht="15.75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5.75" customHeight="1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32"/>
    </row>
    <row r="55" spans="1:10" ht="15" x14ac:dyDescent="0.25">
      <c r="A55" s="34"/>
      <c r="B55" s="9"/>
      <c r="C55" s="9"/>
      <c r="D55" s="9"/>
      <c r="E55" s="34"/>
      <c r="F55" s="34"/>
      <c r="G55" s="34"/>
      <c r="H55" s="34"/>
      <c r="I55" s="34"/>
      <c r="J55" s="9"/>
    </row>
    <row r="56" spans="1:10" ht="15" x14ac:dyDescent="0.25">
      <c r="A56" s="34"/>
      <c r="B56" s="9"/>
      <c r="C56" s="9"/>
      <c r="D56" s="9"/>
      <c r="E56" s="34"/>
      <c r="F56" s="34"/>
      <c r="G56" s="34"/>
      <c r="H56" s="34"/>
      <c r="I56" s="34"/>
      <c r="J56" s="9"/>
    </row>
    <row r="57" spans="1:10" ht="15" x14ac:dyDescent="0.25">
      <c r="A57" s="34"/>
      <c r="B57" s="9"/>
      <c r="C57" s="9"/>
      <c r="D57" s="9"/>
      <c r="E57" s="34"/>
      <c r="F57" s="34"/>
      <c r="G57" s="34"/>
      <c r="H57" s="34"/>
      <c r="I57" s="34"/>
      <c r="J57" s="9"/>
    </row>
    <row r="58" spans="1:10" ht="15" x14ac:dyDescent="0.25">
      <c r="A58" s="34"/>
      <c r="B58" s="9"/>
      <c r="C58" s="9"/>
      <c r="D58" s="9"/>
      <c r="E58" s="34"/>
      <c r="F58" s="34"/>
      <c r="G58" s="34"/>
      <c r="H58" s="34"/>
      <c r="I58" s="34"/>
      <c r="J58" s="9"/>
    </row>
    <row r="59" spans="1:10" ht="15" x14ac:dyDescent="0.25">
      <c r="A59" s="34"/>
      <c r="B59" s="9"/>
      <c r="C59" s="9"/>
      <c r="D59" s="9"/>
      <c r="E59" s="34"/>
      <c r="F59" s="34"/>
      <c r="G59" s="34"/>
      <c r="H59" s="34"/>
      <c r="I59" s="34"/>
      <c r="J59" s="9"/>
    </row>
    <row r="60" spans="1:10" ht="15" x14ac:dyDescent="0.25">
      <c r="A60" s="34"/>
      <c r="B60" s="9"/>
      <c r="C60" s="9"/>
      <c r="D60" s="9"/>
      <c r="E60" s="34"/>
      <c r="F60" s="34"/>
      <c r="G60" s="34"/>
      <c r="H60" s="34"/>
      <c r="I60" s="34"/>
      <c r="J60" s="9"/>
    </row>
    <row r="61" spans="1:10" ht="15" x14ac:dyDescent="0.25">
      <c r="A61" s="34"/>
      <c r="B61" s="9"/>
      <c r="C61" s="9"/>
      <c r="D61" s="9"/>
      <c r="E61" s="34"/>
      <c r="F61" s="34"/>
      <c r="G61" s="34"/>
      <c r="H61" s="34"/>
      <c r="I61" s="34"/>
      <c r="J61" s="9"/>
    </row>
    <row r="62" spans="1:10" ht="15" x14ac:dyDescent="0.25">
      <c r="A62" s="34"/>
      <c r="B62" s="9"/>
      <c r="C62" s="9"/>
      <c r="D62" s="9"/>
      <c r="E62" s="34"/>
      <c r="F62" s="34"/>
      <c r="G62" s="34"/>
      <c r="H62" s="34"/>
      <c r="I62" s="34"/>
      <c r="J62" s="9"/>
    </row>
    <row r="63" spans="1:10" ht="15" x14ac:dyDescent="0.25">
      <c r="A63" s="34"/>
      <c r="B63" s="9"/>
      <c r="C63" s="9"/>
      <c r="D63" s="9"/>
      <c r="E63" s="34"/>
      <c r="F63" s="34"/>
      <c r="G63" s="34"/>
      <c r="H63" s="34"/>
      <c r="I63" s="34"/>
      <c r="J63" s="9"/>
    </row>
    <row r="64" spans="1:10" x14ac:dyDescent="0.25">
      <c r="A64" s="32"/>
      <c r="B64" s="33"/>
      <c r="C64" s="32"/>
      <c r="D64" s="32"/>
      <c r="E64" s="32"/>
      <c r="F64" s="32"/>
      <c r="G64" s="32"/>
      <c r="H64" s="32"/>
      <c r="I64" s="32"/>
      <c r="J64" s="32"/>
    </row>
    <row r="65" spans="1:10" ht="15" x14ac:dyDescent="0.25">
      <c r="A65" s="34"/>
      <c r="B65" s="9"/>
      <c r="C65" s="9"/>
      <c r="D65" s="9"/>
      <c r="E65" s="34"/>
      <c r="F65" s="34"/>
      <c r="G65" s="34"/>
      <c r="H65" s="34"/>
      <c r="I65" s="34"/>
      <c r="J65" s="9"/>
    </row>
    <row r="66" spans="1:10" ht="15" x14ac:dyDescent="0.25">
      <c r="A66" s="34"/>
      <c r="B66" s="9"/>
      <c r="C66" s="9"/>
      <c r="D66" s="9"/>
      <c r="E66" s="34"/>
      <c r="F66" s="34"/>
      <c r="G66" s="34"/>
      <c r="H66" s="34"/>
      <c r="I66" s="34"/>
      <c r="J66" s="9"/>
    </row>
    <row r="67" spans="1:10" ht="15" x14ac:dyDescent="0.25">
      <c r="A67" s="34"/>
      <c r="B67" s="9"/>
      <c r="C67" s="9"/>
      <c r="D67" s="9"/>
      <c r="E67" s="34"/>
      <c r="F67" s="34"/>
      <c r="G67" s="34"/>
      <c r="H67" s="34"/>
      <c r="I67" s="34"/>
      <c r="J67" s="9"/>
    </row>
    <row r="68" spans="1:10" ht="15" x14ac:dyDescent="0.25">
      <c r="A68" s="34"/>
      <c r="B68" s="9"/>
      <c r="C68" s="9"/>
      <c r="D68" s="9"/>
      <c r="E68" s="34"/>
      <c r="F68" s="34"/>
      <c r="G68" s="34"/>
      <c r="H68" s="34"/>
      <c r="I68" s="34"/>
      <c r="J68" s="9"/>
    </row>
    <row r="69" spans="1:10" ht="15" x14ac:dyDescent="0.25">
      <c r="A69" s="34"/>
      <c r="B69" s="9"/>
      <c r="C69" s="9"/>
      <c r="D69" s="9"/>
      <c r="E69" s="34"/>
      <c r="F69" s="34"/>
      <c r="G69" s="34"/>
      <c r="H69" s="34"/>
      <c r="I69" s="34"/>
      <c r="J69" s="9"/>
    </row>
    <row r="70" spans="1:10" ht="15" x14ac:dyDescent="0.25">
      <c r="A70" s="34"/>
      <c r="B70" s="9"/>
      <c r="C70" s="9"/>
      <c r="D70" s="9"/>
      <c r="E70" s="34"/>
      <c r="F70" s="34"/>
      <c r="G70" s="34"/>
      <c r="H70" s="34"/>
      <c r="I70" s="34"/>
      <c r="J70" s="9"/>
    </row>
    <row r="71" spans="1:10" ht="15" x14ac:dyDescent="0.25">
      <c r="A71" s="34"/>
      <c r="B71" s="9"/>
      <c r="C71" s="9"/>
      <c r="D71" s="9"/>
      <c r="E71" s="34"/>
      <c r="F71" s="34"/>
      <c r="G71" s="34"/>
      <c r="H71" s="34"/>
      <c r="I71" s="34"/>
      <c r="J71" s="9"/>
    </row>
    <row r="72" spans="1:10" ht="15" x14ac:dyDescent="0.25">
      <c r="A72" s="34"/>
      <c r="B72" s="9"/>
      <c r="C72" s="9"/>
      <c r="D72" s="9"/>
      <c r="E72" s="34"/>
      <c r="F72" s="34"/>
      <c r="G72" s="34"/>
      <c r="H72" s="34"/>
      <c r="I72" s="34"/>
      <c r="J72" s="9"/>
    </row>
    <row r="73" spans="1:10" ht="15" x14ac:dyDescent="0.25">
      <c r="A73" s="34"/>
      <c r="B73" s="9"/>
      <c r="C73" s="9"/>
      <c r="D73" s="9"/>
      <c r="E73" s="34"/>
      <c r="F73" s="34"/>
      <c r="G73" s="34"/>
      <c r="H73" s="34"/>
      <c r="I73" s="34"/>
      <c r="J73" s="9"/>
    </row>
    <row r="74" spans="1:10" x14ac:dyDescent="0.25">
      <c r="A74" s="32"/>
      <c r="B74" s="33"/>
      <c r="C74" s="32"/>
      <c r="D74" s="32"/>
      <c r="E74" s="32"/>
      <c r="F74" s="32"/>
      <c r="G74" s="32"/>
      <c r="H74" s="32"/>
      <c r="I74" s="32"/>
      <c r="J74" s="32"/>
    </row>
    <row r="75" spans="1:10" ht="15" x14ac:dyDescent="0.25">
      <c r="A75" s="34"/>
      <c r="B75" s="9"/>
      <c r="C75" s="9"/>
      <c r="D75" s="9"/>
      <c r="E75" s="34"/>
      <c r="F75" s="34"/>
      <c r="G75" s="34"/>
      <c r="H75" s="34"/>
      <c r="I75" s="34"/>
      <c r="J75" s="9"/>
    </row>
    <row r="76" spans="1:10" ht="15" x14ac:dyDescent="0.25">
      <c r="A76" s="34"/>
      <c r="B76" s="9"/>
      <c r="C76" s="9"/>
      <c r="D76" s="9"/>
      <c r="E76" s="34"/>
      <c r="F76" s="34"/>
      <c r="G76" s="34"/>
      <c r="H76" s="34"/>
      <c r="I76" s="34"/>
      <c r="J76" s="9"/>
    </row>
    <row r="77" spans="1:10" ht="15" x14ac:dyDescent="0.25">
      <c r="A77" s="34"/>
      <c r="B77" s="9"/>
      <c r="C77" s="9"/>
      <c r="D77" s="9"/>
      <c r="E77" s="34"/>
      <c r="F77" s="34"/>
      <c r="G77" s="34"/>
      <c r="H77" s="34"/>
      <c r="I77" s="34"/>
      <c r="J77" s="9"/>
    </row>
    <row r="78" spans="1:10" ht="15" x14ac:dyDescent="0.25">
      <c r="A78" s="34"/>
      <c r="B78" s="9"/>
      <c r="C78" s="9"/>
      <c r="D78" s="9"/>
      <c r="E78" s="34"/>
      <c r="F78" s="34"/>
      <c r="G78" s="34"/>
      <c r="H78" s="34"/>
      <c r="I78" s="34"/>
      <c r="J78" s="9"/>
    </row>
    <row r="79" spans="1:10" ht="15" x14ac:dyDescent="0.25">
      <c r="A79" s="34"/>
      <c r="B79" s="9"/>
      <c r="C79" s="9"/>
      <c r="D79" s="9"/>
      <c r="E79" s="34"/>
      <c r="F79" s="34"/>
      <c r="G79" s="34"/>
      <c r="H79" s="34"/>
      <c r="I79" s="34"/>
      <c r="J79" s="9"/>
    </row>
    <row r="80" spans="1:10" ht="15" x14ac:dyDescent="0.25">
      <c r="A80" s="34"/>
      <c r="B80" s="9"/>
      <c r="C80" s="9"/>
      <c r="D80" s="9"/>
      <c r="E80" s="34"/>
      <c r="F80" s="34"/>
      <c r="G80" s="34"/>
      <c r="H80" s="34"/>
      <c r="I80" s="34"/>
      <c r="J80" s="9"/>
    </row>
    <row r="81" spans="1:10" ht="15" x14ac:dyDescent="0.25">
      <c r="A81" s="34"/>
      <c r="B81" s="9"/>
      <c r="C81" s="9"/>
      <c r="D81" s="9"/>
      <c r="E81" s="34"/>
      <c r="F81" s="34"/>
      <c r="G81" s="34"/>
      <c r="H81" s="34"/>
      <c r="I81" s="34"/>
      <c r="J81" s="9"/>
    </row>
    <row r="82" spans="1:10" ht="15" x14ac:dyDescent="0.25">
      <c r="A82" s="34"/>
      <c r="B82" s="9"/>
      <c r="C82" s="9"/>
      <c r="D82" s="9"/>
      <c r="E82" s="34"/>
      <c r="F82" s="34"/>
      <c r="G82" s="34"/>
      <c r="H82" s="34"/>
      <c r="I82" s="34"/>
      <c r="J82" s="9"/>
    </row>
    <row r="83" spans="1:10" ht="15" x14ac:dyDescent="0.25">
      <c r="A83" s="34"/>
      <c r="B83" s="9"/>
      <c r="C83" s="9"/>
      <c r="D83" s="9"/>
      <c r="E83" s="34"/>
      <c r="F83" s="34"/>
      <c r="G83" s="34"/>
      <c r="H83" s="34"/>
      <c r="I83" s="34"/>
      <c r="J83" s="9"/>
    </row>
    <row r="84" spans="1:10" x14ac:dyDescent="0.25">
      <c r="A84" s="32"/>
      <c r="B84" s="33"/>
      <c r="C84" s="32"/>
      <c r="D84" s="32"/>
      <c r="E84" s="32"/>
      <c r="F84" s="32"/>
      <c r="G84" s="32"/>
      <c r="H84" s="32"/>
      <c r="I84" s="32"/>
      <c r="J84" s="32"/>
    </row>
    <row r="85" spans="1:10" ht="15" x14ac:dyDescent="0.25">
      <c r="A85" s="34"/>
      <c r="B85" s="9"/>
      <c r="C85" s="9"/>
      <c r="D85" s="9"/>
      <c r="E85" s="34"/>
      <c r="F85" s="34"/>
      <c r="G85" s="34"/>
      <c r="H85" s="34"/>
      <c r="I85" s="34"/>
      <c r="J85" s="9"/>
    </row>
    <row r="86" spans="1:10" ht="15" x14ac:dyDescent="0.25">
      <c r="A86" s="34"/>
      <c r="B86" s="9"/>
      <c r="C86" s="9"/>
      <c r="D86" s="9"/>
      <c r="E86" s="34"/>
      <c r="F86" s="34"/>
      <c r="G86" s="34"/>
      <c r="H86" s="34"/>
      <c r="I86" s="34"/>
      <c r="J86" s="9"/>
    </row>
    <row r="87" spans="1:10" ht="15" x14ac:dyDescent="0.25">
      <c r="A87" s="34"/>
      <c r="B87" s="9"/>
      <c r="C87" s="9"/>
      <c r="D87" s="9"/>
      <c r="E87" s="34"/>
      <c r="F87" s="34"/>
      <c r="G87" s="34"/>
      <c r="H87" s="34"/>
      <c r="I87" s="34"/>
      <c r="J87" s="9"/>
    </row>
    <row r="88" spans="1:10" ht="15" x14ac:dyDescent="0.25">
      <c r="A88" s="34"/>
      <c r="B88" s="9"/>
      <c r="C88" s="9"/>
      <c r="D88" s="9"/>
      <c r="E88" s="34"/>
      <c r="F88" s="34"/>
      <c r="G88" s="34"/>
      <c r="H88" s="34"/>
      <c r="I88" s="34"/>
      <c r="J88" s="9"/>
    </row>
    <row r="89" spans="1:10" ht="15" x14ac:dyDescent="0.25">
      <c r="A89" s="34"/>
      <c r="B89" s="9"/>
      <c r="C89" s="9"/>
      <c r="D89" s="9"/>
      <c r="E89" s="34"/>
      <c r="F89" s="34"/>
      <c r="G89" s="34"/>
      <c r="H89" s="34"/>
      <c r="I89" s="34"/>
      <c r="J89" s="9"/>
    </row>
    <row r="90" spans="1:10" ht="15" x14ac:dyDescent="0.25">
      <c r="A90" s="34"/>
      <c r="B90" s="9"/>
      <c r="C90" s="9"/>
      <c r="D90" s="9"/>
      <c r="E90" s="34"/>
      <c r="F90" s="34"/>
      <c r="G90" s="34"/>
      <c r="H90" s="34"/>
      <c r="I90" s="34"/>
      <c r="J90" s="9"/>
    </row>
    <row r="91" spans="1:10" ht="15" x14ac:dyDescent="0.25">
      <c r="A91" s="34"/>
      <c r="B91" s="9"/>
      <c r="C91" s="9"/>
      <c r="D91" s="9"/>
      <c r="E91" s="34"/>
      <c r="F91" s="34"/>
      <c r="G91" s="34"/>
      <c r="H91" s="34"/>
      <c r="I91" s="34"/>
      <c r="J91" s="9"/>
    </row>
    <row r="92" spans="1:10" ht="15" x14ac:dyDescent="0.25">
      <c r="A92" s="34"/>
      <c r="B92" s="9"/>
      <c r="C92" s="9"/>
      <c r="D92" s="9"/>
      <c r="E92" s="34"/>
      <c r="F92" s="34"/>
      <c r="G92" s="34"/>
      <c r="H92" s="34"/>
      <c r="I92" s="34"/>
      <c r="J92" s="9"/>
    </row>
    <row r="93" spans="1:10" x14ac:dyDescent="0.25">
      <c r="A93" s="34"/>
      <c r="B93" s="974"/>
      <c r="C93" s="1256"/>
      <c r="D93" s="1256"/>
      <c r="E93" s="1257"/>
      <c r="F93" s="1257"/>
      <c r="G93" s="1256"/>
      <c r="H93" s="1256"/>
      <c r="I93" s="1256"/>
      <c r="J93" s="34"/>
    </row>
    <row r="94" spans="1:10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1:10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1:10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1:10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1:10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1:10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1:10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1:10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1:10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1:10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1:10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1:10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1:10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1:10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1:10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1:10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1:10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1:10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1:10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1:10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1:10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1:10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1:10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1:10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1:10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1:10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1:10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1:10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1:10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1:10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1:10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1:10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1:10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1:10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1:10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1:10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1:10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1:10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1:10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1:10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1:10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1:10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1:10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1:10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1:10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1:10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1:10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1:10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1:10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1:10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1:10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1:10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1:10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1:10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1:10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1:10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1:10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1:10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1:10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1:10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1:10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1:10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1:10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1:10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1:10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1:10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1:10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1:10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1:10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1:10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1:10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1:10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1:10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1:10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1:10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1:10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1:10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1:10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1:10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1:10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1:10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1:10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1:10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1:10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1:10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1:10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1:10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1:10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1:10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1:10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1:10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1:10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1:10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1:10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1:10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1:10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1:10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1:10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1:10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1:10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1:10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1:10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1:10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1:10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1:10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1:10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1:10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1:10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1:10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1:10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1:10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1:10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1:10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1:10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1:10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1:10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1:10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1:10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1:10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1:10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1:10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1:10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1:10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1:10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1:10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1:10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1:10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1:10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1:10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1:10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1:10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1:10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1:10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1:10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1:10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1:10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1:10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1:10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1:10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1:10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1:10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1:10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1:10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1:10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1:10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1:10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1:10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1:10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1:10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1:10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1:10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1:10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1:10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1:10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1:10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1:10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1:10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1:10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1:10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1:10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1:10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1:10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1:10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1:10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1:10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1:10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1:10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1:10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1:10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1:10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1:10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1:10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1:10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1:10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1:10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1:10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1:10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1:10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1:10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1:10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1:10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1:10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1:10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1:10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1:10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1:10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1:10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1:10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1:10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1:10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1:10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1:10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1:10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1:10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1:10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1:10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1:10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1:10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1:10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1:10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1:10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1:10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1:10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1:10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1:10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1:10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1:10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1:10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1:10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1:10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1:10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1:10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1:10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1:10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1:10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1:10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1:10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1:10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1:10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1:10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1:10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1:10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1:10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1:10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1:10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1:10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1:10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1:10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1:10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1:10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1:10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1:10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1:10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1:10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1:10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1:10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1:10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1:10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1:10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1:10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1:10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1:10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1:10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1:10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1:10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1:10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1:10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1:10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1:10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1:10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1:10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1:10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1:10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1:10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1:10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1:10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1:10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1:10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  <row r="1001" spans="1:10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</row>
    <row r="1002" spans="1:10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</row>
    <row r="1003" spans="1:10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</row>
    <row r="1004" spans="1:10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</row>
    <row r="1005" spans="1:10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</row>
    <row r="1006" spans="1:10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</row>
    <row r="1007" spans="1:10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</row>
    <row r="1008" spans="1:10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</row>
    <row r="1009" spans="1:10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</row>
    <row r="1010" spans="1:10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</row>
    <row r="1011" spans="1:10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</row>
    <row r="1012" spans="1:10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</row>
    <row r="1013" spans="1:10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</row>
    <row r="1014" spans="1:10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</row>
    <row r="1015" spans="1:10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</row>
    <row r="1016" spans="1:10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</row>
    <row r="1017" spans="1:10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</row>
    <row r="1018" spans="1:10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</row>
    <row r="1019" spans="1:10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</row>
    <row r="1020" spans="1:10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</row>
    <row r="1021" spans="1:10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</row>
    <row r="1022" spans="1:10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</row>
    <row r="1023" spans="1:10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</row>
    <row r="1024" spans="1:10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</row>
    <row r="1025" spans="1:10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</row>
    <row r="1026" spans="1:10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</row>
    <row r="1027" spans="1:10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</row>
    <row r="1028" spans="1:10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</row>
    <row r="1029" spans="1:10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</row>
    <row r="1030" spans="1:10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</row>
    <row r="1031" spans="1:10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</row>
    <row r="1032" spans="1:10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</row>
    <row r="1033" spans="1:10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</row>
    <row r="1034" spans="1:10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</row>
    <row r="1035" spans="1:10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</row>
    <row r="1036" spans="1:10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</row>
    <row r="1037" spans="1:10" x14ac:dyDescent="0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</row>
    <row r="1038" spans="1:10" x14ac:dyDescent="0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</row>
    <row r="1039" spans="1:10" x14ac:dyDescent="0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</row>
    <row r="1040" spans="1:10" x14ac:dyDescent="0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</row>
    <row r="1041" spans="1:10" x14ac:dyDescent="0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</row>
    <row r="1042" spans="1:10" x14ac:dyDescent="0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</row>
    <row r="1043" spans="1:10" x14ac:dyDescent="0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</row>
    <row r="1044" spans="1:10" x14ac:dyDescent="0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</row>
    <row r="1045" spans="1:10" x14ac:dyDescent="0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</row>
    <row r="1046" spans="1:10" x14ac:dyDescent="0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</row>
    <row r="1047" spans="1:10" x14ac:dyDescent="0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</row>
    <row r="1048" spans="1:10" x14ac:dyDescent="0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</row>
    <row r="1049" spans="1:10" x14ac:dyDescent="0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</row>
    <row r="1050" spans="1:10" x14ac:dyDescent="0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</row>
    <row r="1051" spans="1:10" x14ac:dyDescent="0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</row>
    <row r="1052" spans="1:10" x14ac:dyDescent="0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</row>
    <row r="1053" spans="1:10" x14ac:dyDescent="0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</row>
    <row r="1054" spans="1:10" x14ac:dyDescent="0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</row>
    <row r="1055" spans="1:10" x14ac:dyDescent="0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</row>
    <row r="1056" spans="1:10" x14ac:dyDescent="0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</row>
    <row r="1057" spans="1:10" x14ac:dyDescent="0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</row>
    <row r="1058" spans="1:10" x14ac:dyDescent="0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</row>
    <row r="1059" spans="1:10" x14ac:dyDescent="0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</row>
    <row r="1060" spans="1:10" x14ac:dyDescent="0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</row>
    <row r="1061" spans="1:10" x14ac:dyDescent="0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</row>
    <row r="1062" spans="1:10" x14ac:dyDescent="0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</row>
    <row r="1063" spans="1:10" x14ac:dyDescent="0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</row>
    <row r="1064" spans="1:10" x14ac:dyDescent="0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</row>
    <row r="1065" spans="1:10" x14ac:dyDescent="0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</row>
    <row r="1066" spans="1:10" x14ac:dyDescent="0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</row>
    <row r="1067" spans="1:10" x14ac:dyDescent="0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</row>
    <row r="1068" spans="1:10" x14ac:dyDescent="0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</row>
    <row r="1069" spans="1:10" x14ac:dyDescent="0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</row>
    <row r="1070" spans="1:10" x14ac:dyDescent="0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</row>
    <row r="1071" spans="1:10" x14ac:dyDescent="0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</row>
    <row r="1072" spans="1:10" x14ac:dyDescent="0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</row>
    <row r="1073" spans="1:10" x14ac:dyDescent="0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</row>
    <row r="1074" spans="1:10" x14ac:dyDescent="0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</row>
    <row r="1075" spans="1:10" x14ac:dyDescent="0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</row>
    <row r="1076" spans="1:10" x14ac:dyDescent="0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</row>
    <row r="1077" spans="1:10" x14ac:dyDescent="0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</row>
    <row r="1078" spans="1:10" x14ac:dyDescent="0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</row>
    <row r="1079" spans="1:10" x14ac:dyDescent="0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</row>
    <row r="1080" spans="1:10" x14ac:dyDescent="0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</row>
    <row r="1081" spans="1:10" x14ac:dyDescent="0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</row>
    <row r="1082" spans="1:10" x14ac:dyDescent="0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</row>
    <row r="1083" spans="1:10" x14ac:dyDescent="0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</row>
    <row r="1084" spans="1:10" x14ac:dyDescent="0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</row>
    <row r="1085" spans="1:10" x14ac:dyDescent="0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</row>
    <row r="1086" spans="1:10" x14ac:dyDescent="0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</row>
    <row r="1087" spans="1:10" x14ac:dyDescent="0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</row>
    <row r="1088" spans="1:10" x14ac:dyDescent="0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</row>
    <row r="1089" spans="1:10" x14ac:dyDescent="0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</row>
    <row r="1090" spans="1:10" x14ac:dyDescent="0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</row>
    <row r="1091" spans="1:10" x14ac:dyDescent="0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</row>
    <row r="1092" spans="1:10" x14ac:dyDescent="0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</row>
    <row r="1093" spans="1:10" x14ac:dyDescent="0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</row>
    <row r="1094" spans="1:10" x14ac:dyDescent="0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</row>
    <row r="1095" spans="1:10" x14ac:dyDescent="0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</row>
    <row r="1096" spans="1:10" x14ac:dyDescent="0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</row>
    <row r="1097" spans="1:10" x14ac:dyDescent="0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</row>
    <row r="1098" spans="1:10" x14ac:dyDescent="0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</row>
    <row r="1099" spans="1:10" x14ac:dyDescent="0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</row>
    <row r="1100" spans="1:10" x14ac:dyDescent="0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</row>
    <row r="1101" spans="1:10" x14ac:dyDescent="0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</row>
    <row r="1102" spans="1:10" x14ac:dyDescent="0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</row>
    <row r="1103" spans="1:10" x14ac:dyDescent="0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</row>
    <row r="1104" spans="1:10" x14ac:dyDescent="0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</row>
    <row r="1105" spans="1:10" x14ac:dyDescent="0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</row>
    <row r="1106" spans="1:10" x14ac:dyDescent="0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</row>
    <row r="1107" spans="1:10" x14ac:dyDescent="0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</row>
    <row r="1108" spans="1:10" x14ac:dyDescent="0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</row>
    <row r="1109" spans="1:10" x14ac:dyDescent="0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</row>
    <row r="1110" spans="1:10" x14ac:dyDescent="0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</row>
    <row r="1111" spans="1:10" x14ac:dyDescent="0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</row>
    <row r="1112" spans="1:10" x14ac:dyDescent="0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</row>
    <row r="1113" spans="1:10" x14ac:dyDescent="0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</row>
    <row r="1114" spans="1:10" x14ac:dyDescent="0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</row>
    <row r="1115" spans="1:10" x14ac:dyDescent="0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</row>
    <row r="1116" spans="1:10" x14ac:dyDescent="0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</row>
    <row r="1117" spans="1:10" x14ac:dyDescent="0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</row>
    <row r="1118" spans="1:10" x14ac:dyDescent="0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</row>
    <row r="1119" spans="1:10" x14ac:dyDescent="0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</row>
    <row r="1120" spans="1:10" x14ac:dyDescent="0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</row>
    <row r="1121" spans="1:10" x14ac:dyDescent="0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</row>
    <row r="1122" spans="1:10" x14ac:dyDescent="0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</row>
    <row r="1123" spans="1:10" x14ac:dyDescent="0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</row>
    <row r="1124" spans="1:10" x14ac:dyDescent="0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</row>
    <row r="1125" spans="1:10" x14ac:dyDescent="0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</row>
    <row r="1126" spans="1:10" x14ac:dyDescent="0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</row>
    <row r="1127" spans="1:10" x14ac:dyDescent="0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</row>
    <row r="1128" spans="1:10" x14ac:dyDescent="0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</row>
    <row r="1129" spans="1:10" x14ac:dyDescent="0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</row>
    <row r="1130" spans="1:10" x14ac:dyDescent="0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</row>
    <row r="1131" spans="1:10" x14ac:dyDescent="0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</row>
    <row r="1132" spans="1:10" x14ac:dyDescent="0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</row>
    <row r="1133" spans="1:10" x14ac:dyDescent="0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</row>
    <row r="1134" spans="1:10" x14ac:dyDescent="0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</row>
    <row r="1135" spans="1:10" x14ac:dyDescent="0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</row>
    <row r="1136" spans="1:10" x14ac:dyDescent="0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</row>
    <row r="1137" spans="1:10" x14ac:dyDescent="0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</row>
    <row r="1138" spans="1:10" x14ac:dyDescent="0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</row>
    <row r="1139" spans="1:10" x14ac:dyDescent="0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</row>
    <row r="1140" spans="1:10" x14ac:dyDescent="0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</row>
    <row r="1141" spans="1:10" x14ac:dyDescent="0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</row>
    <row r="1142" spans="1:10" x14ac:dyDescent="0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</row>
    <row r="1143" spans="1:10" x14ac:dyDescent="0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</row>
    <row r="1144" spans="1:10" x14ac:dyDescent="0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</row>
    <row r="1145" spans="1:10" x14ac:dyDescent="0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</row>
    <row r="1146" spans="1:10" x14ac:dyDescent="0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</row>
    <row r="1147" spans="1:10" x14ac:dyDescent="0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</row>
    <row r="1148" spans="1:10" x14ac:dyDescent="0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</row>
    <row r="1149" spans="1:10" x14ac:dyDescent="0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</row>
    <row r="1150" spans="1:10" x14ac:dyDescent="0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</row>
    <row r="1151" spans="1:10" x14ac:dyDescent="0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</row>
    <row r="1152" spans="1:10" x14ac:dyDescent="0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</row>
    <row r="1153" spans="1:10" x14ac:dyDescent="0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</row>
    <row r="1154" spans="1:10" x14ac:dyDescent="0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</row>
    <row r="1155" spans="1:10" x14ac:dyDescent="0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</row>
    <row r="1156" spans="1:10" x14ac:dyDescent="0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</row>
    <row r="1157" spans="1:10" x14ac:dyDescent="0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</row>
    <row r="1158" spans="1:10" x14ac:dyDescent="0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</row>
    <row r="1159" spans="1:10" x14ac:dyDescent="0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</row>
    <row r="1160" spans="1:10" x14ac:dyDescent="0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</row>
    <row r="1161" spans="1:10" x14ac:dyDescent="0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</row>
    <row r="1162" spans="1:10" x14ac:dyDescent="0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</row>
    <row r="1163" spans="1:10" x14ac:dyDescent="0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</row>
    <row r="1164" spans="1:10" x14ac:dyDescent="0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</row>
    <row r="1165" spans="1:10" x14ac:dyDescent="0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</row>
    <row r="1166" spans="1:10" x14ac:dyDescent="0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</row>
    <row r="1167" spans="1:10" x14ac:dyDescent="0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</row>
    <row r="1168" spans="1:10" x14ac:dyDescent="0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</row>
    <row r="1169" spans="1:10" x14ac:dyDescent="0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</row>
    <row r="1170" spans="1:10" x14ac:dyDescent="0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</row>
    <row r="1171" spans="1:10" x14ac:dyDescent="0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</row>
    <row r="1172" spans="1:10" x14ac:dyDescent="0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</row>
    <row r="1173" spans="1:10" x14ac:dyDescent="0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</row>
    <row r="1174" spans="1:10" x14ac:dyDescent="0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</row>
    <row r="1175" spans="1:10" x14ac:dyDescent="0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</row>
    <row r="1176" spans="1:10" x14ac:dyDescent="0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</row>
    <row r="1177" spans="1:10" x14ac:dyDescent="0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</row>
    <row r="1178" spans="1:10" x14ac:dyDescent="0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</row>
    <row r="1179" spans="1:10" x14ac:dyDescent="0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</row>
    <row r="1180" spans="1:10" x14ac:dyDescent="0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</row>
    <row r="1181" spans="1:10" x14ac:dyDescent="0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</row>
    <row r="1182" spans="1:10" x14ac:dyDescent="0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</row>
    <row r="1183" spans="1:10" x14ac:dyDescent="0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</row>
    <row r="1184" spans="1:10" x14ac:dyDescent="0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</row>
    <row r="1185" spans="1:10" x14ac:dyDescent="0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</row>
    <row r="1186" spans="1:10" x14ac:dyDescent="0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</row>
    <row r="1187" spans="1:10" x14ac:dyDescent="0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</row>
    <row r="1188" spans="1:10" x14ac:dyDescent="0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</row>
    <row r="1189" spans="1:10" x14ac:dyDescent="0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</row>
    <row r="1190" spans="1:10" x14ac:dyDescent="0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</row>
    <row r="1191" spans="1:10" x14ac:dyDescent="0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</row>
    <row r="1192" spans="1:10" x14ac:dyDescent="0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</row>
    <row r="1193" spans="1:10" x14ac:dyDescent="0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</row>
    <row r="1194" spans="1:10" x14ac:dyDescent="0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</row>
    <row r="1195" spans="1:10" x14ac:dyDescent="0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</row>
    <row r="1196" spans="1:10" x14ac:dyDescent="0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</row>
    <row r="1197" spans="1:10" x14ac:dyDescent="0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</row>
    <row r="1198" spans="1:10" x14ac:dyDescent="0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</row>
    <row r="1199" spans="1:10" x14ac:dyDescent="0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</row>
    <row r="1200" spans="1:10" x14ac:dyDescent="0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</row>
    <row r="1201" spans="1:10" x14ac:dyDescent="0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</row>
    <row r="1202" spans="1:10" x14ac:dyDescent="0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</row>
    <row r="1203" spans="1:10" x14ac:dyDescent="0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</row>
    <row r="1204" spans="1:10" x14ac:dyDescent="0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</row>
    <row r="1205" spans="1:10" x14ac:dyDescent="0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</row>
    <row r="1206" spans="1:10" x14ac:dyDescent="0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</row>
    <row r="1207" spans="1:10" x14ac:dyDescent="0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</row>
    <row r="1208" spans="1:10" x14ac:dyDescent="0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</row>
    <row r="1209" spans="1:10" x14ac:dyDescent="0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</row>
    <row r="1210" spans="1:10" x14ac:dyDescent="0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</row>
    <row r="1211" spans="1:10" x14ac:dyDescent="0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</row>
    <row r="1212" spans="1:10" x14ac:dyDescent="0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</row>
    <row r="1213" spans="1:10" x14ac:dyDescent="0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</row>
    <row r="1214" spans="1:10" x14ac:dyDescent="0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</row>
    <row r="1215" spans="1:10" x14ac:dyDescent="0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</row>
    <row r="1216" spans="1:10" x14ac:dyDescent="0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</row>
    <row r="1217" spans="1:10" x14ac:dyDescent="0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</row>
    <row r="1218" spans="1:10" x14ac:dyDescent="0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</row>
    <row r="1219" spans="1:10" x14ac:dyDescent="0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</row>
    <row r="1220" spans="1:10" x14ac:dyDescent="0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</row>
    <row r="1221" spans="1:10" x14ac:dyDescent="0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</row>
    <row r="1222" spans="1:10" x14ac:dyDescent="0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</row>
    <row r="1223" spans="1:10" x14ac:dyDescent="0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</row>
    <row r="1224" spans="1:10" x14ac:dyDescent="0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</row>
    <row r="1225" spans="1:10" x14ac:dyDescent="0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</row>
    <row r="1226" spans="1:10" x14ac:dyDescent="0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</row>
    <row r="1227" spans="1:10" x14ac:dyDescent="0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</row>
    <row r="1228" spans="1:10" x14ac:dyDescent="0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</row>
    <row r="1229" spans="1:10" x14ac:dyDescent="0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</row>
    <row r="1230" spans="1:10" x14ac:dyDescent="0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</row>
    <row r="1231" spans="1:10" x14ac:dyDescent="0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</row>
    <row r="1232" spans="1:10" x14ac:dyDescent="0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</row>
    <row r="1233" spans="1:10" x14ac:dyDescent="0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</row>
    <row r="1234" spans="1:10" x14ac:dyDescent="0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</row>
    <row r="1235" spans="1:10" x14ac:dyDescent="0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</row>
    <row r="1236" spans="1:10" x14ac:dyDescent="0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</row>
    <row r="1237" spans="1:10" x14ac:dyDescent="0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</row>
    <row r="1238" spans="1:10" x14ac:dyDescent="0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</row>
    <row r="1239" spans="1:10" x14ac:dyDescent="0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</row>
    <row r="1240" spans="1:10" x14ac:dyDescent="0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</row>
    <row r="1241" spans="1:10" x14ac:dyDescent="0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</row>
    <row r="1242" spans="1:10" x14ac:dyDescent="0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</row>
    <row r="1243" spans="1:10" x14ac:dyDescent="0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</row>
    <row r="1244" spans="1:10" x14ac:dyDescent="0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</row>
    <row r="1245" spans="1:10" x14ac:dyDescent="0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</row>
    <row r="1246" spans="1:10" x14ac:dyDescent="0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</row>
    <row r="1247" spans="1:10" x14ac:dyDescent="0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</row>
    <row r="1248" spans="1:10" x14ac:dyDescent="0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</row>
    <row r="1249" spans="1:10" x14ac:dyDescent="0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</row>
    <row r="1250" spans="1:10" x14ac:dyDescent="0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</row>
    <row r="1251" spans="1:10" x14ac:dyDescent="0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</row>
    <row r="1252" spans="1:10" x14ac:dyDescent="0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</row>
    <row r="1253" spans="1:10" x14ac:dyDescent="0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</row>
    <row r="1254" spans="1:10" x14ac:dyDescent="0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</row>
    <row r="1255" spans="1:10" x14ac:dyDescent="0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</row>
    <row r="1256" spans="1:10" x14ac:dyDescent="0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</row>
    <row r="1257" spans="1:10" x14ac:dyDescent="0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</row>
    <row r="1258" spans="1:10" x14ac:dyDescent="0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</row>
    <row r="1259" spans="1:10" x14ac:dyDescent="0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</row>
    <row r="1260" spans="1:10" x14ac:dyDescent="0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</row>
    <row r="1261" spans="1:10" x14ac:dyDescent="0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</row>
    <row r="1262" spans="1:10" x14ac:dyDescent="0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</row>
    <row r="1263" spans="1:10" x14ac:dyDescent="0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</row>
    <row r="1264" spans="1:10" x14ac:dyDescent="0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</row>
    <row r="1265" spans="1:10" x14ac:dyDescent="0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</row>
    <row r="1266" spans="1:10" x14ac:dyDescent="0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</row>
    <row r="1267" spans="1:10" x14ac:dyDescent="0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</row>
    <row r="1268" spans="1:10" x14ac:dyDescent="0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</row>
    <row r="1269" spans="1:10" x14ac:dyDescent="0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</row>
    <row r="1270" spans="1:10" x14ac:dyDescent="0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</row>
    <row r="1271" spans="1:10" x14ac:dyDescent="0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</row>
    <row r="1272" spans="1:10" x14ac:dyDescent="0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</row>
    <row r="1273" spans="1:10" x14ac:dyDescent="0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</row>
    <row r="1274" spans="1:10" x14ac:dyDescent="0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</row>
    <row r="1275" spans="1:10" x14ac:dyDescent="0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</row>
    <row r="1276" spans="1:10" x14ac:dyDescent="0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</row>
    <row r="1277" spans="1:10" x14ac:dyDescent="0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</row>
    <row r="1278" spans="1:10" x14ac:dyDescent="0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</row>
    <row r="1279" spans="1:10" x14ac:dyDescent="0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</row>
    <row r="1280" spans="1:10" x14ac:dyDescent="0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</row>
    <row r="1281" spans="1:10" x14ac:dyDescent="0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</row>
    <row r="1282" spans="1:10" x14ac:dyDescent="0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</row>
    <row r="1283" spans="1:10" x14ac:dyDescent="0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</row>
    <row r="1284" spans="1:10" x14ac:dyDescent="0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</row>
    <row r="1285" spans="1:10" x14ac:dyDescent="0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</row>
    <row r="1286" spans="1:10" x14ac:dyDescent="0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</row>
    <row r="1287" spans="1:10" x14ac:dyDescent="0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</row>
    <row r="1288" spans="1:10" x14ac:dyDescent="0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</row>
    <row r="1289" spans="1:10" x14ac:dyDescent="0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</row>
    <row r="1290" spans="1:10" x14ac:dyDescent="0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</row>
    <row r="1291" spans="1:10" x14ac:dyDescent="0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</row>
    <row r="1292" spans="1:10" x14ac:dyDescent="0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</row>
    <row r="1293" spans="1:10" x14ac:dyDescent="0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</row>
    <row r="1294" spans="1:10" x14ac:dyDescent="0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</row>
    <row r="1295" spans="1:10" x14ac:dyDescent="0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</row>
    <row r="1296" spans="1:10" x14ac:dyDescent="0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</row>
    <row r="1297" spans="1:10" x14ac:dyDescent="0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</row>
    <row r="1298" spans="1:10" x14ac:dyDescent="0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</row>
    <row r="1299" spans="1:10" x14ac:dyDescent="0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</row>
    <row r="1300" spans="1:10" x14ac:dyDescent="0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</row>
    <row r="1301" spans="1:10" x14ac:dyDescent="0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</row>
    <row r="1302" spans="1:10" x14ac:dyDescent="0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</row>
    <row r="1303" spans="1:10" x14ac:dyDescent="0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</row>
    <row r="1304" spans="1:10" x14ac:dyDescent="0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</row>
    <row r="1305" spans="1:10" x14ac:dyDescent="0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</row>
    <row r="1306" spans="1:10" x14ac:dyDescent="0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</row>
    <row r="1307" spans="1:10" x14ac:dyDescent="0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</row>
    <row r="1308" spans="1:10" x14ac:dyDescent="0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</row>
    <row r="1309" spans="1:10" x14ac:dyDescent="0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</row>
    <row r="1310" spans="1:10" x14ac:dyDescent="0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</row>
    <row r="1311" spans="1:10" x14ac:dyDescent="0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</row>
    <row r="1312" spans="1:10" x14ac:dyDescent="0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</row>
    <row r="1313" spans="1:10" x14ac:dyDescent="0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</row>
    <row r="1314" spans="1:10" x14ac:dyDescent="0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</row>
    <row r="1315" spans="1:10" x14ac:dyDescent="0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</row>
    <row r="1316" spans="1:10" x14ac:dyDescent="0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</row>
    <row r="1317" spans="1:10" x14ac:dyDescent="0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</row>
    <row r="1318" spans="1:10" x14ac:dyDescent="0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</row>
    <row r="1319" spans="1:10" x14ac:dyDescent="0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</row>
    <row r="1320" spans="1:10" x14ac:dyDescent="0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</row>
    <row r="1321" spans="1:10" x14ac:dyDescent="0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</row>
    <row r="1322" spans="1:10" x14ac:dyDescent="0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</row>
    <row r="1323" spans="1:10" x14ac:dyDescent="0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</row>
    <row r="1324" spans="1:10" x14ac:dyDescent="0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</row>
    <row r="1325" spans="1:10" x14ac:dyDescent="0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</row>
    <row r="1326" spans="1:10" x14ac:dyDescent="0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</row>
    <row r="1327" spans="1:10" x14ac:dyDescent="0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</row>
  </sheetData>
  <mergeCells count="38">
    <mergeCell ref="D7:AC7"/>
    <mergeCell ref="AG7:AN7"/>
    <mergeCell ref="A1:AN1"/>
    <mergeCell ref="A2:AN2"/>
    <mergeCell ref="A3:AN3"/>
    <mergeCell ref="A4:AN4"/>
    <mergeCell ref="A5:AN5"/>
    <mergeCell ref="A8:B8"/>
    <mergeCell ref="R9:AC9"/>
    <mergeCell ref="AL9:AN9"/>
    <mergeCell ref="A10:A11"/>
    <mergeCell ref="B10:B11"/>
    <mergeCell ref="C10:C11"/>
    <mergeCell ref="D10:D11"/>
    <mergeCell ref="E10:E11"/>
    <mergeCell ref="F10:AI10"/>
    <mergeCell ref="AL10:AL11"/>
    <mergeCell ref="O11:Q11"/>
    <mergeCell ref="R11:T11"/>
    <mergeCell ref="U11:W11"/>
    <mergeCell ref="X11:Z11"/>
    <mergeCell ref="AA11:AC11"/>
    <mergeCell ref="C93:D93"/>
    <mergeCell ref="E93:F93"/>
    <mergeCell ref="G93:I93"/>
    <mergeCell ref="AD11:AF11"/>
    <mergeCell ref="AG11:AI11"/>
    <mergeCell ref="A23:AU23"/>
    <mergeCell ref="A24:AU24"/>
    <mergeCell ref="A25:AU25"/>
    <mergeCell ref="C48:D48"/>
    <mergeCell ref="E48:F48"/>
    <mergeCell ref="G48:I48"/>
    <mergeCell ref="AM10:AM11"/>
    <mergeCell ref="AN10:AN11"/>
    <mergeCell ref="F11:H11"/>
    <mergeCell ref="I11:K11"/>
    <mergeCell ref="L11:N11"/>
  </mergeCells>
  <printOptions horizontalCentered="1"/>
  <pageMargins left="0" right="0" top="0.9055118110236221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4" customWidth="1"/>
    <col min="2" max="2" width="25.33203125" style="14" customWidth="1"/>
    <col min="3" max="3" width="12.109375" style="14" customWidth="1"/>
    <col min="4" max="4" width="27.33203125" style="14" customWidth="1"/>
    <col min="5" max="5" width="7.6640625" style="14" customWidth="1"/>
    <col min="6" max="6" width="6.88671875" style="14" customWidth="1"/>
    <col min="7" max="7" width="26.5546875" style="14" customWidth="1"/>
    <col min="8" max="8" width="6.88671875" style="14" customWidth="1"/>
    <col min="9" max="9" width="8.33203125" style="14" customWidth="1"/>
    <col min="10" max="10" width="6" style="14" customWidth="1"/>
    <col min="11" max="16384" width="9.109375" style="14"/>
  </cols>
  <sheetData>
    <row r="1" spans="1:13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09"/>
      <c r="K1" s="109"/>
      <c r="L1" s="109"/>
      <c r="M1" s="109"/>
    </row>
    <row r="2" spans="1:13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10"/>
      <c r="K2" s="109"/>
      <c r="L2" s="109"/>
      <c r="M2" s="109"/>
    </row>
    <row r="3" spans="1:13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10"/>
      <c r="K3" s="109"/>
      <c r="L3" s="109"/>
      <c r="M3" s="109"/>
    </row>
    <row r="4" spans="1:13" ht="13.8" x14ac:dyDescent="0.25">
      <c r="A4" s="1233"/>
      <c r="B4" s="1233"/>
      <c r="C4" s="11"/>
      <c r="D4" s="2"/>
      <c r="E4" s="1234" t="s">
        <v>1</v>
      </c>
      <c r="F4" s="1234"/>
      <c r="G4" s="1234"/>
      <c r="H4" s="1234"/>
      <c r="I4" s="1234"/>
      <c r="J4" s="1234"/>
    </row>
    <row r="5" spans="1:13" x14ac:dyDescent="0.25">
      <c r="A5" s="1233" t="s">
        <v>93</v>
      </c>
      <c r="B5" s="1233"/>
      <c r="C5" s="11"/>
      <c r="D5" s="2"/>
      <c r="H5" s="105" t="e">
        <f>d_2</f>
        <v>#REF!</v>
      </c>
      <c r="I5" s="15"/>
      <c r="J5" s="11"/>
    </row>
    <row r="6" spans="1:13" ht="13.5" customHeight="1" x14ac:dyDescent="0.25">
      <c r="A6" s="105" t="str">
        <f>d_4</f>
        <v>МУЖЧИНЫ</v>
      </c>
      <c r="C6" s="11"/>
      <c r="D6" s="2"/>
      <c r="E6" s="143"/>
      <c r="F6" s="164" t="str">
        <f>d_5</f>
        <v>г. Красноярск</v>
      </c>
      <c r="G6" s="143"/>
      <c r="H6" s="143"/>
      <c r="I6" s="107" t="s">
        <v>409</v>
      </c>
      <c r="J6" s="11"/>
    </row>
    <row r="7" spans="1:13" ht="19.2" x14ac:dyDescent="0.25">
      <c r="A7" s="136" t="s">
        <v>70</v>
      </c>
      <c r="B7" s="136" t="s">
        <v>71</v>
      </c>
      <c r="C7" s="136" t="s">
        <v>68</v>
      </c>
      <c r="D7" s="136" t="s">
        <v>97</v>
      </c>
      <c r="E7" s="142" t="s">
        <v>37</v>
      </c>
      <c r="F7" s="142" t="s">
        <v>103</v>
      </c>
      <c r="G7" s="142" t="s">
        <v>19</v>
      </c>
      <c r="H7" s="142" t="s">
        <v>51</v>
      </c>
      <c r="I7" s="136" t="s">
        <v>73</v>
      </c>
    </row>
    <row r="8" spans="1:13" x14ac:dyDescent="0.25">
      <c r="A8" s="137"/>
      <c r="B8" s="140" t="s">
        <v>47</v>
      </c>
      <c r="C8" s="138"/>
      <c r="D8" s="138"/>
      <c r="E8" s="138"/>
      <c r="F8" s="138"/>
      <c r="G8" s="138"/>
      <c r="H8" s="138"/>
      <c r="I8" s="139"/>
    </row>
    <row r="9" spans="1:13" x14ac:dyDescent="0.25">
      <c r="A9" s="16" t="s">
        <v>40</v>
      </c>
      <c r="B9" s="30"/>
      <c r="C9" s="246"/>
      <c r="D9" s="31"/>
      <c r="E9" s="112"/>
      <c r="F9" s="112"/>
      <c r="G9" s="16"/>
      <c r="H9" s="16"/>
      <c r="I9" s="13"/>
    </row>
    <row r="10" spans="1:13" x14ac:dyDescent="0.25">
      <c r="A10" s="16" t="s">
        <v>41</v>
      </c>
      <c r="B10" s="30" t="e">
        <f>VLOOKUP($E10,УЧАСТНИКИ!$A$5:$K$1101,3,FALSE)</f>
        <v>#N/A</v>
      </c>
      <c r="C10" s="246" t="e">
        <f>VLOOKUP($E10,УЧАСТНИКИ!$A$5:$K$1101,4,FALSE)</f>
        <v>#N/A</v>
      </c>
      <c r="D10" s="31" t="e">
        <f>VLOOKUP($E10,УЧАСТНИКИ!$A$5:$K$1101,5,FALSE)</f>
        <v>#N/A</v>
      </c>
      <c r="E10" s="243"/>
      <c r="F10" s="16"/>
      <c r="G10" s="16"/>
      <c r="H10" s="16"/>
      <c r="I10" s="13" t="s">
        <v>111</v>
      </c>
    </row>
    <row r="11" spans="1:13" x14ac:dyDescent="0.25">
      <c r="A11" s="16" t="s">
        <v>42</v>
      </c>
      <c r="B11" s="30" t="e">
        <f>VLOOKUP($E11,УЧАСТНИКИ!$A$5:$K$1101,3,FALSE)</f>
        <v>#N/A</v>
      </c>
      <c r="C11" s="246" t="e">
        <f>VLOOKUP($E11,УЧАСТНИКИ!$A$5:$K$1101,4,FALSE)</f>
        <v>#N/A</v>
      </c>
      <c r="D11" s="31" t="e">
        <f>VLOOKUP($E11,УЧАСТНИКИ!$A$5:$K$1101,5,FALSE)</f>
        <v>#N/A</v>
      </c>
      <c r="E11" s="243"/>
      <c r="F11" s="16"/>
      <c r="G11" s="16"/>
      <c r="H11" s="16"/>
      <c r="I11" s="13" t="s">
        <v>111</v>
      </c>
    </row>
    <row r="12" spans="1:13" x14ac:dyDescent="0.25">
      <c r="A12" s="16" t="s">
        <v>43</v>
      </c>
      <c r="B12" s="30" t="e">
        <f>VLOOKUP($E12,УЧАСТНИКИ!$A$5:$K$1101,3,FALSE)</f>
        <v>#N/A</v>
      </c>
      <c r="C12" s="246" t="e">
        <f>VLOOKUP($E12,УЧАСТНИКИ!$A$5:$K$1101,4,FALSE)</f>
        <v>#N/A</v>
      </c>
      <c r="D12" s="31" t="e">
        <f>VLOOKUP($E12,УЧАСТНИКИ!$A$5:$K$1101,5,FALSE)</f>
        <v>#N/A</v>
      </c>
      <c r="E12" s="243"/>
      <c r="F12" s="16"/>
      <c r="G12" s="16"/>
      <c r="H12" s="16"/>
      <c r="I12" s="13"/>
      <c r="K12" s="2"/>
    </row>
    <row r="13" spans="1:13" x14ac:dyDescent="0.25">
      <c r="A13" s="16" t="s">
        <v>44</v>
      </c>
      <c r="B13" s="30" t="e">
        <f>VLOOKUP($E13,УЧАСТНИКИ!$A$5:$K$1101,3,FALSE)</f>
        <v>#N/A</v>
      </c>
      <c r="C13" s="246" t="e">
        <f>VLOOKUP($E13,УЧАСТНИКИ!$A$5:$K$1101,4,FALSE)</f>
        <v>#N/A</v>
      </c>
      <c r="D13" s="31" t="e">
        <f>VLOOKUP($E13,УЧАСТНИКИ!$A$5:$K$1101,5,FALSE)</f>
        <v>#N/A</v>
      </c>
      <c r="E13" s="298" t="s">
        <v>420</v>
      </c>
      <c r="F13" s="16"/>
      <c r="G13" s="16"/>
      <c r="H13" s="16"/>
      <c r="I13" s="13"/>
    </row>
    <row r="14" spans="1:13" x14ac:dyDescent="0.25">
      <c r="A14" s="16" t="s">
        <v>45</v>
      </c>
      <c r="B14" s="30" t="e">
        <f>VLOOKUP($E14,УЧАСТНИКИ!$A$5:$K$1101,3,FALSE)</f>
        <v>#N/A</v>
      </c>
      <c r="C14" s="246" t="e">
        <f>VLOOKUP($E14,УЧАСТНИКИ!$A$5:$K$1101,4,FALSE)</f>
        <v>#N/A</v>
      </c>
      <c r="D14" s="31" t="e">
        <f>VLOOKUP($E14,УЧАСТНИКИ!$A$5:$K$1101,5,FALSE)</f>
        <v>#N/A</v>
      </c>
      <c r="E14" s="243"/>
      <c r="F14" s="16"/>
      <c r="G14" s="16"/>
      <c r="H14" s="16"/>
      <c r="I14" s="13"/>
    </row>
    <row r="15" spans="1:13" x14ac:dyDescent="0.25">
      <c r="A15" s="16" t="s">
        <v>46</v>
      </c>
      <c r="B15" s="30" t="e">
        <f>VLOOKUP($E15,УЧАСТНИКИ!$A$5:$K$1101,3,FALSE)</f>
        <v>#N/A</v>
      </c>
      <c r="C15" s="246" t="e">
        <f>VLOOKUP($E15,УЧАСТНИКИ!$A$5:$K$1101,4,FALSE)</f>
        <v>#N/A</v>
      </c>
      <c r="D15" s="31" t="e">
        <f>VLOOKUP($E15,УЧАСТНИКИ!$A$5:$K$1101,5,FALSE)</f>
        <v>#N/A</v>
      </c>
      <c r="E15" s="243"/>
      <c r="F15" s="16"/>
      <c r="G15" s="16"/>
      <c r="H15" s="16"/>
      <c r="I15" s="13" t="s">
        <v>111</v>
      </c>
    </row>
    <row r="16" spans="1:13" x14ac:dyDescent="0.25">
      <c r="A16" s="16" t="s">
        <v>84</v>
      </c>
      <c r="B16" s="30" t="e">
        <f>VLOOKUP($E16,УЧАСТНИКИ!$A$5:$K$1101,3,FALSE)</f>
        <v>#N/A</v>
      </c>
      <c r="C16" s="246" t="e">
        <f>VLOOKUP($E16,УЧАСТНИКИ!$A$5:$K$1101,4,FALSE)</f>
        <v>#N/A</v>
      </c>
      <c r="D16" s="31" t="e">
        <f>VLOOKUP($E16,УЧАСТНИКИ!$A$5:$K$1101,5,FALSE)</f>
        <v>#N/A</v>
      </c>
      <c r="E16" s="243"/>
      <c r="F16" s="16"/>
      <c r="G16" s="16"/>
      <c r="H16" s="16"/>
      <c r="I16" s="13" t="s">
        <v>111</v>
      </c>
    </row>
    <row r="17" spans="1:10" x14ac:dyDescent="0.25">
      <c r="A17" s="137"/>
      <c r="B17" s="140" t="s">
        <v>48</v>
      </c>
      <c r="C17" s="249"/>
      <c r="D17" s="138"/>
      <c r="E17" s="138"/>
      <c r="F17" s="138"/>
      <c r="G17" s="138"/>
      <c r="H17" s="138"/>
      <c r="I17" s="139"/>
      <c r="J17" s="19"/>
    </row>
    <row r="18" spans="1:10" x14ac:dyDescent="0.25">
      <c r="A18" s="16" t="s">
        <v>40</v>
      </c>
      <c r="B18" s="30"/>
      <c r="C18" s="246"/>
      <c r="D18" s="31"/>
      <c r="E18" s="16"/>
      <c r="F18" s="16"/>
      <c r="G18" s="16"/>
      <c r="H18" s="16"/>
      <c r="I18" s="13"/>
    </row>
    <row r="19" spans="1:10" x14ac:dyDescent="0.25">
      <c r="A19" s="16" t="s">
        <v>41</v>
      </c>
      <c r="B19" s="30" t="e">
        <f>VLOOKUP($E19,УЧАСТНИКИ!$A$5:$K$1101,3,FALSE)</f>
        <v>#N/A</v>
      </c>
      <c r="C19" s="246" t="e">
        <f>VLOOKUP($E19,УЧАСТНИКИ!$A$5:$K$1101,4,FALSE)</f>
        <v>#N/A</v>
      </c>
      <c r="D19" s="31" t="e">
        <f>VLOOKUP($E19,УЧАСТНИКИ!$A$5:$K$1101,5,FALSE)</f>
        <v>#N/A</v>
      </c>
      <c r="E19" s="243"/>
      <c r="F19" s="16"/>
      <c r="G19" s="16"/>
      <c r="H19" s="16"/>
      <c r="I19" s="13"/>
    </row>
    <row r="20" spans="1:10" x14ac:dyDescent="0.25">
      <c r="A20" s="16" t="s">
        <v>42</v>
      </c>
      <c r="B20" s="30" t="e">
        <f>VLOOKUP($E20,УЧАСТНИКИ!$A$5:$K$1101,3,FALSE)</f>
        <v>#N/A</v>
      </c>
      <c r="C20" s="246" t="e">
        <f>VLOOKUP($E20,УЧАСТНИКИ!$A$5:$K$1101,4,FALSE)</f>
        <v>#N/A</v>
      </c>
      <c r="D20" s="31" t="e">
        <f>VLOOKUP($E20,УЧАСТНИКИ!$A$5:$K$1101,5,FALSE)</f>
        <v>#N/A</v>
      </c>
      <c r="E20" s="243"/>
      <c r="F20" s="16"/>
      <c r="G20" s="16"/>
      <c r="H20" s="16"/>
      <c r="I20" s="13"/>
    </row>
    <row r="21" spans="1:10" x14ac:dyDescent="0.25">
      <c r="A21" s="16" t="s">
        <v>43</v>
      </c>
      <c r="B21" s="30" t="e">
        <f>VLOOKUP($E21,УЧАСТНИКИ!$A$5:$K$1101,3,FALSE)</f>
        <v>#N/A</v>
      </c>
      <c r="C21" s="246" t="e">
        <f>VLOOKUP($E21,УЧАСТНИКИ!$A$5:$K$1101,4,FALSE)</f>
        <v>#N/A</v>
      </c>
      <c r="D21" s="31" t="e">
        <f>VLOOKUP($E21,УЧАСТНИКИ!$A$5:$K$1101,5,FALSE)</f>
        <v>#N/A</v>
      </c>
      <c r="E21" s="243"/>
      <c r="F21" s="16"/>
      <c r="G21" s="16"/>
      <c r="H21" s="16"/>
      <c r="I21" s="13"/>
    </row>
    <row r="22" spans="1:10" x14ac:dyDescent="0.25">
      <c r="A22" s="16" t="s">
        <v>44</v>
      </c>
      <c r="B22" s="30" t="e">
        <f>VLOOKUP($E22,УЧАСТНИКИ!$A$5:$K$1101,3,FALSE)</f>
        <v>#N/A</v>
      </c>
      <c r="C22" s="246" t="e">
        <f>VLOOKUP($E22,УЧАСТНИКИ!$A$5:$K$1101,4,FALSE)</f>
        <v>#N/A</v>
      </c>
      <c r="D22" s="31" t="e">
        <f>VLOOKUP($E22,УЧАСТНИКИ!$A$5:$K$1101,5,FALSE)</f>
        <v>#N/A</v>
      </c>
      <c r="E22" s="243"/>
      <c r="F22" s="16"/>
      <c r="G22" s="16"/>
      <c r="H22" s="16"/>
      <c r="I22" s="13" t="s">
        <v>111</v>
      </c>
    </row>
    <row r="23" spans="1:10" x14ac:dyDescent="0.25">
      <c r="A23" s="16" t="s">
        <v>45</v>
      </c>
      <c r="B23" s="30" t="e">
        <f>VLOOKUP($E23,УЧАСТНИКИ!$A$5:$K$1101,3,FALSE)</f>
        <v>#N/A</v>
      </c>
      <c r="C23" s="246" t="e">
        <f>VLOOKUP($E23,УЧАСТНИКИ!$A$5:$K$1101,4,FALSE)</f>
        <v>#N/A</v>
      </c>
      <c r="D23" s="31" t="e">
        <f>VLOOKUP($E23,УЧАСТНИКИ!$A$5:$K$1101,5,FALSE)</f>
        <v>#N/A</v>
      </c>
      <c r="E23" s="243"/>
      <c r="F23" s="16"/>
      <c r="G23" s="16"/>
      <c r="H23" s="16"/>
      <c r="I23" s="13"/>
    </row>
    <row r="24" spans="1:10" x14ac:dyDescent="0.25">
      <c r="A24" s="16" t="s">
        <v>46</v>
      </c>
      <c r="B24" s="30" t="e">
        <f>VLOOKUP($E24,УЧАСТНИКИ!$A$5:$K$1101,3,FALSE)</f>
        <v>#N/A</v>
      </c>
      <c r="C24" s="246" t="e">
        <f>VLOOKUP($E24,УЧАСТНИКИ!$A$5:$K$1101,4,FALSE)</f>
        <v>#N/A</v>
      </c>
      <c r="D24" s="31" t="e">
        <f>VLOOKUP($E24,УЧАСТНИКИ!$A$5:$K$1101,5,FALSE)</f>
        <v>#N/A</v>
      </c>
      <c r="E24" s="243"/>
      <c r="F24" s="16"/>
      <c r="G24" s="16"/>
      <c r="H24" s="16"/>
      <c r="I24" s="13"/>
    </row>
    <row r="25" spans="1:10" x14ac:dyDescent="0.25">
      <c r="A25" s="16">
        <v>8</v>
      </c>
      <c r="B25" s="30" t="e">
        <f>VLOOKUP($E25,УЧАСТНИКИ!$A$5:$K$1101,3,FALSE)</f>
        <v>#N/A</v>
      </c>
      <c r="C25" s="246" t="e">
        <f>VLOOKUP($E25,УЧАСТНИКИ!$A$5:$K$1101,4,FALSE)</f>
        <v>#N/A</v>
      </c>
      <c r="D25" s="31" t="e">
        <f>VLOOKUP($E25,УЧАСТНИКИ!$A$5:$K$1101,5,FALSE)</f>
        <v>#N/A</v>
      </c>
      <c r="E25" s="243"/>
      <c r="F25" s="16"/>
      <c r="G25" s="16"/>
      <c r="H25" s="16"/>
      <c r="I25" s="13" t="s">
        <v>111</v>
      </c>
    </row>
    <row r="26" spans="1:10" hidden="1" x14ac:dyDescent="0.25">
      <c r="A26" s="137"/>
      <c r="B26" s="140" t="s">
        <v>49</v>
      </c>
      <c r="C26" s="249"/>
      <c r="D26" s="138"/>
      <c r="E26" s="138"/>
      <c r="F26" s="138"/>
      <c r="G26" s="138"/>
      <c r="H26" s="138"/>
      <c r="I26" s="139"/>
      <c r="J26" s="19"/>
    </row>
    <row r="27" spans="1:10" hidden="1" x14ac:dyDescent="0.25">
      <c r="A27" s="257" t="s">
        <v>40</v>
      </c>
      <c r="B27" s="30"/>
      <c r="C27" s="246"/>
      <c r="D27" s="31"/>
      <c r="E27" s="257"/>
      <c r="F27" s="257"/>
      <c r="G27" s="257"/>
      <c r="H27" s="257"/>
      <c r="I27" s="13"/>
    </row>
    <row r="28" spans="1:10" hidden="1" x14ac:dyDescent="0.25">
      <c r="A28" s="257" t="s">
        <v>41</v>
      </c>
      <c r="B28" s="30"/>
      <c r="C28" s="246"/>
      <c r="D28" s="31"/>
      <c r="E28" s="257"/>
      <c r="F28" s="257"/>
      <c r="G28" s="257"/>
      <c r="H28" s="257"/>
      <c r="I28" s="13"/>
    </row>
    <row r="29" spans="1:10" hidden="1" x14ac:dyDescent="0.25">
      <c r="A29" s="257" t="s">
        <v>42</v>
      </c>
      <c r="B29" s="30" t="e">
        <f>VLOOKUP($E29,УЧАСТНИКИ!$A$5:$K$1101,3,FALSE)</f>
        <v>#N/A</v>
      </c>
      <c r="C29" s="246" t="e">
        <f>VLOOKUP($E29,УЧАСТНИКИ!$A$5:$K$1101,4,FALSE)</f>
        <v>#N/A</v>
      </c>
      <c r="D29" s="31" t="e">
        <f>VLOOKUP($E29,УЧАСТНИКИ!$A$5:$K$1101,5,FALSE)</f>
        <v>#N/A</v>
      </c>
      <c r="E29" s="257"/>
      <c r="F29" s="257"/>
      <c r="G29" s="257"/>
      <c r="H29" s="257"/>
      <c r="I29" s="13"/>
    </row>
    <row r="30" spans="1:10" hidden="1" x14ac:dyDescent="0.25">
      <c r="A30" s="257" t="s">
        <v>43</v>
      </c>
      <c r="B30" s="30" t="e">
        <f>VLOOKUP($E30,УЧАСТНИКИ!$A$5:$K$1101,3,FALSE)</f>
        <v>#N/A</v>
      </c>
      <c r="C30" s="246" t="e">
        <f>VLOOKUP($E30,УЧАСТНИКИ!$A$5:$K$1101,4,FALSE)</f>
        <v>#N/A</v>
      </c>
      <c r="D30" s="31" t="e">
        <f>VLOOKUP($E30,УЧАСТНИКИ!$A$5:$K$1101,5,FALSE)</f>
        <v>#N/A</v>
      </c>
      <c r="E30" s="257"/>
      <c r="F30" s="257"/>
      <c r="G30" s="257"/>
      <c r="H30" s="257"/>
      <c r="I30" s="13"/>
    </row>
    <row r="31" spans="1:10" hidden="1" x14ac:dyDescent="0.25">
      <c r="A31" s="257" t="s">
        <v>44</v>
      </c>
      <c r="B31" s="30" t="e">
        <f>VLOOKUP($E31,УЧАСТНИКИ!$A$5:$K$1101,3,FALSE)</f>
        <v>#N/A</v>
      </c>
      <c r="C31" s="246" t="e">
        <f>VLOOKUP($E31,УЧАСТНИКИ!$A$5:$K$1101,4,FALSE)</f>
        <v>#N/A</v>
      </c>
      <c r="D31" s="31" t="e">
        <f>VLOOKUP($E31,УЧАСТНИКИ!$A$5:$K$1101,5,FALSE)</f>
        <v>#N/A</v>
      </c>
      <c r="E31" s="257"/>
      <c r="F31" s="257"/>
      <c r="G31" s="257"/>
      <c r="H31" s="257"/>
      <c r="I31" s="13"/>
    </row>
    <row r="32" spans="1:10" hidden="1" x14ac:dyDescent="0.25">
      <c r="A32" s="257" t="s">
        <v>45</v>
      </c>
      <c r="B32" s="30" t="e">
        <f>VLOOKUP($E32,УЧАСТНИКИ!$A$5:$K$1101,3,FALSE)</f>
        <v>#N/A</v>
      </c>
      <c r="C32" s="246" t="e">
        <f>VLOOKUP($E32,УЧАСТНИКИ!$A$5:$K$1101,4,FALSE)</f>
        <v>#N/A</v>
      </c>
      <c r="D32" s="31" t="e">
        <f>VLOOKUP($E32,УЧАСТНИКИ!$A$5:$K$1101,5,FALSE)</f>
        <v>#N/A</v>
      </c>
      <c r="E32" s="257"/>
      <c r="F32" s="257"/>
      <c r="G32" s="257"/>
      <c r="H32" s="257"/>
      <c r="I32" s="13"/>
    </row>
    <row r="33" spans="1:11" hidden="1" x14ac:dyDescent="0.25">
      <c r="A33" s="257" t="s">
        <v>46</v>
      </c>
      <c r="B33" s="30" t="e">
        <f>VLOOKUP($E33,УЧАСТНИКИ!$A$5:$K$1101,3,FALSE)</f>
        <v>#N/A</v>
      </c>
      <c r="C33" s="246" t="e">
        <f>VLOOKUP($E33,УЧАСТНИКИ!$A$5:$K$1101,4,FALSE)</f>
        <v>#N/A</v>
      </c>
      <c r="D33" s="31" t="e">
        <f>VLOOKUP($E33,УЧАСТНИКИ!$A$5:$K$1101,5,FALSE)</f>
        <v>#N/A</v>
      </c>
      <c r="E33" s="257"/>
      <c r="F33" s="257"/>
      <c r="G33" s="257"/>
      <c r="H33" s="257"/>
      <c r="I33" s="13"/>
    </row>
    <row r="34" spans="1:11" hidden="1" x14ac:dyDescent="0.25">
      <c r="A34" s="257">
        <v>8</v>
      </c>
      <c r="B34" s="30"/>
      <c r="C34" s="246"/>
      <c r="D34" s="31"/>
      <c r="E34" s="257"/>
      <c r="F34" s="257"/>
      <c r="G34" s="257"/>
      <c r="H34" s="257"/>
      <c r="I34" s="13"/>
    </row>
    <row r="35" spans="1:11" ht="15.75" customHeight="1" x14ac:dyDescent="0.25">
      <c r="A35" s="34"/>
      <c r="B35" s="39"/>
      <c r="C35" s="40"/>
      <c r="D35" s="47"/>
      <c r="E35" s="34"/>
      <c r="F35" s="34"/>
      <c r="G35" s="34"/>
      <c r="H35" s="34"/>
      <c r="I35" s="34"/>
      <c r="J35" s="40"/>
      <c r="K35" s="18"/>
    </row>
    <row r="36" spans="1:11" ht="15.6" x14ac:dyDescent="0.3">
      <c r="A36" s="3" t="s">
        <v>72</v>
      </c>
      <c r="B36" s="1"/>
      <c r="D36" s="3"/>
      <c r="F36" s="21"/>
      <c r="H36" s="3"/>
      <c r="J36" s="18"/>
      <c r="K36" s="18"/>
    </row>
    <row r="37" spans="1:11" ht="15.6" x14ac:dyDescent="0.3">
      <c r="A37" s="3" t="s">
        <v>65</v>
      </c>
      <c r="K37" s="18"/>
    </row>
    <row r="38" spans="1:11" ht="15.6" x14ac:dyDescent="0.3">
      <c r="A38" s="3" t="s">
        <v>67</v>
      </c>
      <c r="B38" s="3"/>
      <c r="K38" s="18"/>
    </row>
    <row r="39" spans="1:11" ht="15.6" x14ac:dyDescent="0.3">
      <c r="A39" s="1230" t="s">
        <v>66</v>
      </c>
      <c r="B39" s="1230"/>
      <c r="K39" s="18"/>
    </row>
    <row r="40" spans="1:11" ht="15.6" x14ac:dyDescent="0.3">
      <c r="B40" s="3"/>
      <c r="K40" s="18"/>
    </row>
    <row r="41" spans="1:11" ht="15.6" x14ac:dyDescent="0.3">
      <c r="B41" s="3"/>
      <c r="K41" s="18"/>
    </row>
    <row r="42" spans="1:11" x14ac:dyDescent="0.25">
      <c r="K42" s="18"/>
    </row>
    <row r="43" spans="1:11" ht="15.6" x14ac:dyDescent="0.3">
      <c r="B43" s="3"/>
      <c r="K43" s="18"/>
    </row>
    <row r="44" spans="1:11" ht="15.75" customHeight="1" x14ac:dyDescent="0.3">
      <c r="B44" s="3"/>
      <c r="K44" s="18"/>
    </row>
    <row r="45" spans="1:11" ht="15.75" customHeight="1" x14ac:dyDescent="0.25">
      <c r="K45" s="18"/>
    </row>
    <row r="46" spans="1:11" ht="15.75" customHeight="1" x14ac:dyDescent="0.25">
      <c r="K46" s="18"/>
    </row>
    <row r="47" spans="1:11" ht="15.75" customHeight="1" x14ac:dyDescent="0.25">
      <c r="K47" s="18"/>
    </row>
    <row r="48" spans="1:11" ht="15.75" customHeight="1" x14ac:dyDescent="0.25">
      <c r="K48" s="18"/>
    </row>
    <row r="49" spans="1:11" ht="15.75" customHeight="1" x14ac:dyDescent="0.25">
      <c r="K49" s="18"/>
    </row>
    <row r="50" spans="1:11" ht="15.75" customHeight="1" x14ac:dyDescent="0.25">
      <c r="K50" s="18"/>
    </row>
    <row r="51" spans="1:11" ht="15.75" customHeight="1" x14ac:dyDescent="0.25">
      <c r="K51" s="18"/>
    </row>
    <row r="52" spans="1:11" ht="15.75" customHeight="1" x14ac:dyDescent="0.25">
      <c r="K52" s="18"/>
    </row>
    <row r="53" spans="1:11" ht="15.75" customHeight="1" x14ac:dyDescent="0.25">
      <c r="K53" s="18"/>
    </row>
    <row r="54" spans="1:11" ht="15.75" customHeight="1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32"/>
      <c r="K54" s="18"/>
    </row>
    <row r="55" spans="1:11" ht="15.75" customHeight="1" x14ac:dyDescent="0.25">
      <c r="A55" s="34"/>
      <c r="B55" s="35"/>
      <c r="C55" s="36"/>
      <c r="D55" s="37"/>
      <c r="E55" s="34"/>
      <c r="F55" s="34"/>
      <c r="G55" s="34"/>
      <c r="H55" s="34"/>
      <c r="I55" s="34"/>
      <c r="J55" s="36"/>
      <c r="K55" s="18"/>
    </row>
    <row r="56" spans="1:11" ht="15.75" customHeight="1" x14ac:dyDescent="0.25">
      <c r="A56" s="34"/>
      <c r="B56" s="7"/>
      <c r="C56" s="36"/>
      <c r="D56" s="37"/>
      <c r="E56" s="34"/>
      <c r="F56" s="34"/>
      <c r="G56" s="34"/>
      <c r="H56" s="34"/>
      <c r="I56" s="34"/>
      <c r="J56" s="36"/>
    </row>
    <row r="57" spans="1:11" ht="15.75" customHeight="1" x14ac:dyDescent="0.25">
      <c r="A57" s="34"/>
      <c r="B57" s="38"/>
      <c r="C57" s="36"/>
      <c r="D57" s="37"/>
      <c r="E57" s="34"/>
      <c r="F57" s="34"/>
      <c r="G57" s="34"/>
      <c r="H57" s="34"/>
      <c r="I57" s="34"/>
      <c r="J57" s="36"/>
    </row>
    <row r="58" spans="1:11" ht="15.75" customHeight="1" x14ac:dyDescent="0.25">
      <c r="A58" s="34"/>
      <c r="B58" s="38"/>
      <c r="C58" s="36"/>
      <c r="D58" s="37"/>
      <c r="E58" s="34"/>
      <c r="F58" s="34"/>
      <c r="G58" s="34"/>
      <c r="H58" s="34"/>
      <c r="I58" s="34"/>
      <c r="J58" s="36"/>
    </row>
    <row r="59" spans="1:11" ht="15.75" customHeight="1" x14ac:dyDescent="0.25">
      <c r="A59" s="34"/>
      <c r="B59" s="38"/>
      <c r="C59" s="36"/>
      <c r="D59" s="37"/>
      <c r="E59" s="34"/>
      <c r="F59" s="34"/>
      <c r="G59" s="34"/>
      <c r="H59" s="34"/>
      <c r="I59" s="34"/>
      <c r="J59" s="36"/>
    </row>
    <row r="60" spans="1:11" ht="15.75" customHeight="1" x14ac:dyDescent="0.25">
      <c r="A60" s="34"/>
      <c r="B60" s="38"/>
      <c r="C60" s="36"/>
      <c r="D60" s="37"/>
      <c r="E60" s="34"/>
      <c r="F60" s="34"/>
      <c r="G60" s="34"/>
      <c r="H60" s="34"/>
      <c r="I60" s="34"/>
      <c r="J60" s="36"/>
    </row>
    <row r="61" spans="1:11" ht="15.75" customHeight="1" x14ac:dyDescent="0.25">
      <c r="A61" s="34"/>
      <c r="B61" s="38"/>
      <c r="C61" s="36"/>
      <c r="D61" s="37"/>
      <c r="E61" s="34"/>
      <c r="F61" s="34"/>
      <c r="G61" s="34"/>
      <c r="H61" s="34"/>
      <c r="I61" s="34"/>
      <c r="J61" s="36"/>
    </row>
    <row r="62" spans="1:11" ht="15.75" customHeight="1" x14ac:dyDescent="0.25">
      <c r="A62" s="34"/>
      <c r="B62" s="38"/>
      <c r="C62" s="36"/>
      <c r="D62" s="37"/>
      <c r="E62" s="34"/>
      <c r="F62" s="34"/>
      <c r="G62" s="34"/>
      <c r="H62" s="34"/>
      <c r="I62" s="34"/>
      <c r="J62" s="36"/>
    </row>
    <row r="63" spans="1:11" ht="15.75" customHeight="1" x14ac:dyDescent="0.25">
      <c r="A63" s="32"/>
      <c r="B63" s="33"/>
      <c r="C63" s="32"/>
      <c r="D63" s="32"/>
      <c r="E63" s="32"/>
      <c r="F63" s="32"/>
      <c r="G63" s="32"/>
      <c r="H63" s="32"/>
      <c r="I63" s="32"/>
      <c r="J63" s="32"/>
    </row>
    <row r="64" spans="1:11" ht="15.75" customHeight="1" x14ac:dyDescent="0.25">
      <c r="A64" s="34"/>
      <c r="B64" s="35"/>
      <c r="C64" s="36"/>
      <c r="D64" s="37"/>
      <c r="E64" s="34"/>
      <c r="F64" s="34"/>
      <c r="G64" s="34"/>
      <c r="H64" s="34"/>
      <c r="I64" s="34"/>
      <c r="J64" s="36"/>
    </row>
    <row r="65" spans="1:10" ht="15.75" customHeight="1" x14ac:dyDescent="0.25">
      <c r="A65" s="34"/>
      <c r="B65" s="35"/>
      <c r="C65" s="36"/>
      <c r="D65" s="37"/>
      <c r="E65" s="34"/>
      <c r="F65" s="34"/>
      <c r="G65" s="34"/>
      <c r="H65" s="34"/>
      <c r="I65" s="34"/>
      <c r="J65" s="36"/>
    </row>
    <row r="66" spans="1:10" ht="15.75" customHeight="1" x14ac:dyDescent="0.25">
      <c r="A66" s="34"/>
      <c r="B66" s="35"/>
      <c r="C66" s="36"/>
      <c r="D66" s="37"/>
      <c r="E66" s="34"/>
      <c r="F66" s="34"/>
      <c r="G66" s="34"/>
      <c r="H66" s="34"/>
      <c r="I66" s="34"/>
      <c r="J66" s="36"/>
    </row>
    <row r="67" spans="1:10" ht="15.75" customHeight="1" x14ac:dyDescent="0.25">
      <c r="A67" s="34"/>
      <c r="B67" s="35"/>
      <c r="C67" s="36"/>
      <c r="D67" s="37"/>
      <c r="E67" s="34"/>
      <c r="F67" s="34"/>
      <c r="G67" s="34"/>
      <c r="H67" s="34"/>
      <c r="I67" s="34"/>
      <c r="J67" s="36"/>
    </row>
    <row r="68" spans="1:10" ht="15.75" customHeight="1" x14ac:dyDescent="0.25">
      <c r="A68" s="34"/>
      <c r="B68" s="35"/>
      <c r="C68" s="36"/>
      <c r="D68" s="37"/>
      <c r="E68" s="34"/>
      <c r="F68" s="34"/>
      <c r="G68" s="34"/>
      <c r="H68" s="34"/>
      <c r="I68" s="34"/>
      <c r="J68" s="36"/>
    </row>
    <row r="69" spans="1:10" ht="15.75" customHeight="1" x14ac:dyDescent="0.25">
      <c r="A69" s="34"/>
      <c r="B69" s="35"/>
      <c r="C69" s="36"/>
      <c r="D69" s="37"/>
      <c r="E69" s="34"/>
      <c r="F69" s="34"/>
      <c r="G69" s="34"/>
      <c r="H69" s="34"/>
      <c r="I69" s="34"/>
      <c r="J69" s="36"/>
    </row>
    <row r="70" spans="1:10" ht="15.75" customHeight="1" x14ac:dyDescent="0.25">
      <c r="A70" s="34"/>
      <c r="B70" s="35"/>
      <c r="C70" s="36"/>
      <c r="D70" s="37"/>
      <c r="E70" s="34"/>
      <c r="F70" s="34"/>
      <c r="G70" s="34"/>
      <c r="H70" s="34"/>
      <c r="I70" s="34"/>
      <c r="J70" s="36"/>
    </row>
    <row r="71" spans="1:10" ht="15.75" customHeight="1" x14ac:dyDescent="0.25">
      <c r="A71" s="34"/>
      <c r="B71" s="35"/>
      <c r="C71" s="36"/>
      <c r="D71" s="37"/>
      <c r="E71" s="34"/>
      <c r="F71" s="34"/>
      <c r="G71" s="34"/>
      <c r="H71" s="34"/>
      <c r="I71" s="34"/>
      <c r="J71" s="36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75"/>
  <sheetViews>
    <sheetView workbookViewId="0">
      <selection activeCell="E16" sqref="E16"/>
    </sheetView>
  </sheetViews>
  <sheetFormatPr defaultColWidth="9.109375" defaultRowHeight="13.2" x14ac:dyDescent="0.25"/>
  <cols>
    <col min="1" max="1" width="3.88671875" style="14" customWidth="1"/>
    <col min="2" max="2" width="24" style="14" customWidth="1"/>
    <col min="3" max="3" width="9.109375" style="14" customWidth="1"/>
    <col min="4" max="4" width="24.5546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</row>
    <row r="2" spans="1:39" s="24" customFormat="1" x14ac:dyDescent="0.2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</row>
    <row r="4" spans="1:39" s="24" customFormat="1" ht="15" customHeight="1" x14ac:dyDescent="0.25">
      <c r="A4" s="1227" t="s">
        <v>1315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3"/>
    </row>
    <row r="5" spans="1:39" s="24" customFormat="1" ht="15" customHeight="1" x14ac:dyDescent="0.2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983"/>
    </row>
    <row r="6" spans="1:39" s="24" customFormat="1" ht="13.8" x14ac:dyDescent="0.25">
      <c r="A6" s="54"/>
      <c r="B6" s="53"/>
      <c r="C6" s="981"/>
      <c r="D6" s="2"/>
      <c r="H6" s="988"/>
      <c r="I6" s="988"/>
      <c r="J6" s="988"/>
      <c r="K6" s="988"/>
      <c r="L6" s="988"/>
      <c r="M6" s="465" t="s">
        <v>1314</v>
      </c>
      <c r="N6" s="465"/>
      <c r="Q6" s="988"/>
      <c r="R6" s="988"/>
      <c r="S6" s="988"/>
      <c r="T6" s="988"/>
    </row>
    <row r="7" spans="1:39" s="24" customFormat="1" ht="13.8" x14ac:dyDescent="0.25">
      <c r="A7" s="987" t="s">
        <v>61</v>
      </c>
      <c r="B7" s="987"/>
      <c r="C7" s="981"/>
      <c r="D7" s="2"/>
      <c r="E7" s="256"/>
      <c r="F7" s="256"/>
      <c r="G7" s="988"/>
      <c r="H7" s="256"/>
      <c r="I7" s="256"/>
      <c r="J7" s="256"/>
      <c r="K7" s="256"/>
      <c r="L7" s="256"/>
      <c r="M7" s="256"/>
      <c r="O7" s="55"/>
      <c r="P7" s="46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</row>
    <row r="8" spans="1:39" s="24" customFormat="1" ht="13.8" thickBot="1" x14ac:dyDescent="0.3">
      <c r="A8" s="6" t="s">
        <v>456</v>
      </c>
      <c r="B8" s="14"/>
      <c r="C8" s="981"/>
      <c r="D8" s="2"/>
      <c r="H8" s="471" t="s">
        <v>1309</v>
      </c>
      <c r="I8" s="471"/>
      <c r="J8" s="471"/>
      <c r="K8" s="144"/>
      <c r="L8" s="20"/>
      <c r="M8" s="20"/>
      <c r="N8" s="20"/>
      <c r="O8" s="20"/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ht="12.75" customHeight="1" x14ac:dyDescent="0.25">
      <c r="A9" s="1254" t="s">
        <v>70</v>
      </c>
      <c r="B9" s="1250" t="s">
        <v>77</v>
      </c>
      <c r="C9" s="1250" t="s">
        <v>68</v>
      </c>
      <c r="D9" s="1250" t="s">
        <v>97</v>
      </c>
      <c r="E9" s="1250" t="s">
        <v>37</v>
      </c>
      <c r="F9" s="1243" t="s">
        <v>6</v>
      </c>
      <c r="G9" s="1243"/>
      <c r="H9" s="1244"/>
      <c r="I9" s="1245" t="s">
        <v>7</v>
      </c>
      <c r="J9" s="1247" t="s">
        <v>124</v>
      </c>
      <c r="K9" s="1243"/>
      <c r="L9" s="1248" t="s">
        <v>7</v>
      </c>
      <c r="M9" s="986"/>
      <c r="N9" s="1250" t="s">
        <v>38</v>
      </c>
      <c r="O9" s="1252" t="s">
        <v>51</v>
      </c>
      <c r="P9" s="1236" t="s">
        <v>39</v>
      </c>
    </row>
    <row r="10" spans="1:39" ht="26.25" customHeight="1" thickBot="1" x14ac:dyDescent="0.3">
      <c r="A10" s="1255"/>
      <c r="B10" s="1251"/>
      <c r="C10" s="1251"/>
      <c r="D10" s="1251"/>
      <c r="E10" s="1251"/>
      <c r="F10" s="474">
        <v>1</v>
      </c>
      <c r="G10" s="474">
        <v>2</v>
      </c>
      <c r="H10" s="475">
        <v>3</v>
      </c>
      <c r="I10" s="1246"/>
      <c r="J10" s="476">
        <v>4</v>
      </c>
      <c r="K10" s="474">
        <v>5</v>
      </c>
      <c r="L10" s="1249"/>
      <c r="M10" s="474">
        <v>6</v>
      </c>
      <c r="N10" s="1251"/>
      <c r="O10" s="1253"/>
      <c r="P10" s="1237"/>
    </row>
    <row r="11" spans="1:39" ht="15.9" customHeight="1" x14ac:dyDescent="0.25">
      <c r="A11" s="477" t="s">
        <v>40</v>
      </c>
      <c r="B11" s="478" t="str">
        <f>VLOOKUP($E11,УЧАСТНИКИ!$A$5:$K$1101,3,FALSE)</f>
        <v>Зухов Алексей</v>
      </c>
      <c r="C11" s="479">
        <f>VLOOKUP($E11,УЧАСТНИКИ!$A$5:$K$1101,4,FALSE)</f>
        <v>1988</v>
      </c>
      <c r="D11" s="502" t="str">
        <f>VLOOKUP($E11,УЧАСТНИКИ!$A$5:$K$1101,5,FALSE)</f>
        <v>Ачинск</v>
      </c>
      <c r="E11" s="480" t="s">
        <v>233</v>
      </c>
      <c r="F11" s="480"/>
      <c r="G11" s="480"/>
      <c r="H11" s="481"/>
      <c r="I11" s="482"/>
      <c r="J11" s="483"/>
      <c r="K11" s="484"/>
      <c r="L11" s="484"/>
      <c r="M11" s="484"/>
      <c r="N11" s="484"/>
      <c r="O11" s="484"/>
      <c r="P11" s="485"/>
      <c r="Q11" s="81"/>
      <c r="R11" s="81"/>
    </row>
    <row r="12" spans="1:39" ht="15.9" customHeight="1" x14ac:dyDescent="0.25">
      <c r="A12" s="486" t="s">
        <v>41</v>
      </c>
      <c r="B12" s="331" t="str">
        <f>VLOOKUP($E12,УЧАСТНИКИ!$A$5:$K$1101,3,FALSE)</f>
        <v>Чудин Сергей</v>
      </c>
      <c r="C12" s="346">
        <f>VLOOKUP($E12,УЧАСТНИКИ!$A$5:$K$1101,4,FALSE)</f>
        <v>1986</v>
      </c>
      <c r="D12" s="333" t="str">
        <f>VLOOKUP($E12,УЧАСТНИКИ!$A$5:$K$1101,5,FALSE)</f>
        <v>Шарыпово</v>
      </c>
      <c r="E12" s="330" t="s">
        <v>251</v>
      </c>
      <c r="F12" s="330"/>
      <c r="G12" s="330"/>
      <c r="H12" s="469"/>
      <c r="I12" s="472"/>
      <c r="J12" s="470"/>
      <c r="K12" s="355"/>
      <c r="L12" s="355"/>
      <c r="M12" s="355"/>
      <c r="N12" s="355"/>
      <c r="O12" s="355"/>
      <c r="P12" s="487"/>
      <c r="Q12" s="81"/>
      <c r="R12" s="81"/>
    </row>
    <row r="13" spans="1:39" ht="15.9" customHeight="1" x14ac:dyDescent="0.25">
      <c r="A13" s="486" t="s">
        <v>42</v>
      </c>
      <c r="B13" s="331" t="str">
        <f>VLOOKUP($E13,УЧАСТНИКИ!$A$5:$K$1101,3,FALSE)</f>
        <v>Винидиктов Дмитрий</v>
      </c>
      <c r="C13" s="346">
        <f>VLOOKUP($E13,УЧАСТНИКИ!$A$5:$K$1101,4,FALSE)</f>
        <v>2000</v>
      </c>
      <c r="D13" s="333" t="str">
        <f>VLOOKUP($E13,УЧАСТНИКИ!$A$5:$K$1101,5,FALSE)</f>
        <v>Назарово</v>
      </c>
      <c r="E13" s="330" t="s">
        <v>1294</v>
      </c>
      <c r="F13" s="330"/>
      <c r="G13" s="330"/>
      <c r="H13" s="469"/>
      <c r="I13" s="472"/>
      <c r="J13" s="470"/>
      <c r="K13" s="355"/>
      <c r="L13" s="355"/>
      <c r="M13" s="355"/>
      <c r="N13" s="355"/>
      <c r="O13" s="355"/>
      <c r="P13" s="487"/>
      <c r="Q13" s="81"/>
      <c r="R13" s="81"/>
    </row>
    <row r="14" spans="1:39" ht="15.9" customHeight="1" x14ac:dyDescent="0.25">
      <c r="A14" s="486" t="s">
        <v>43</v>
      </c>
      <c r="B14" s="331" t="str">
        <f>VLOOKUP($E14,УЧАСТНИКИ!$A$5:$K$1101,3,FALSE)</f>
        <v>Ершов Иван</v>
      </c>
      <c r="C14" s="346">
        <f>VLOOKUP($E14,УЧАСТНИКИ!$A$5:$K$1101,4,FALSE)</f>
        <v>2003</v>
      </c>
      <c r="D14" s="333" t="str">
        <f>VLOOKUP($E14,УЧАСТНИКИ!$A$5:$K$1101,5,FALSE)</f>
        <v>ЗАТО Железногорск</v>
      </c>
      <c r="E14" s="330" t="s">
        <v>289</v>
      </c>
      <c r="F14" s="330"/>
      <c r="G14" s="330"/>
      <c r="H14" s="469"/>
      <c r="I14" s="472"/>
      <c r="J14" s="470"/>
      <c r="K14" s="355"/>
      <c r="L14" s="355"/>
      <c r="M14" s="355"/>
      <c r="N14" s="355"/>
      <c r="O14" s="355"/>
      <c r="P14" s="487"/>
      <c r="Q14" s="81"/>
      <c r="R14" s="81"/>
    </row>
    <row r="15" spans="1:39" ht="15.9" customHeight="1" x14ac:dyDescent="0.25">
      <c r="A15" s="486" t="s">
        <v>44</v>
      </c>
      <c r="B15" s="331" t="str">
        <f>VLOOKUP($E15,УЧАСТНИКИ!$A$5:$K$1101,3,FALSE)</f>
        <v>Лиханов Евгений</v>
      </c>
      <c r="C15" s="346">
        <f>VLOOKUP($E15,УЧАСТНИКИ!$A$5:$K$1101,4,FALSE)</f>
        <v>1995</v>
      </c>
      <c r="D15" s="333" t="str">
        <f>VLOOKUP($E15,УЧАСТНИКИ!$A$5:$K$1101,5,FALSE)</f>
        <v>ЗАТО Железногорск</v>
      </c>
      <c r="E15" s="330" t="s">
        <v>1435</v>
      </c>
      <c r="F15" s="330"/>
      <c r="G15" s="330"/>
      <c r="H15" s="469"/>
      <c r="I15" s="472"/>
      <c r="J15" s="470"/>
      <c r="K15" s="355"/>
      <c r="L15" s="355"/>
      <c r="M15" s="355"/>
      <c r="N15" s="355"/>
      <c r="O15" s="355"/>
      <c r="P15" s="487"/>
      <c r="Q15" s="81"/>
      <c r="R15" s="81"/>
    </row>
    <row r="16" spans="1:39" ht="15.9" customHeight="1" x14ac:dyDescent="0.25">
      <c r="A16" s="486"/>
      <c r="B16" s="331"/>
      <c r="C16" s="346"/>
      <c r="D16" s="333"/>
      <c r="E16" s="330"/>
      <c r="F16" s="330"/>
      <c r="G16" s="330"/>
      <c r="H16" s="469"/>
      <c r="I16" s="472"/>
      <c r="J16" s="470"/>
      <c r="K16" s="355"/>
      <c r="L16" s="355"/>
      <c r="M16" s="355"/>
      <c r="N16" s="355"/>
      <c r="O16" s="355"/>
      <c r="P16" s="487"/>
      <c r="Q16" s="81"/>
      <c r="R16" s="81"/>
    </row>
    <row r="17" spans="1:47" ht="15.9" customHeight="1" x14ac:dyDescent="0.25">
      <c r="A17" s="486"/>
      <c r="B17" s="331"/>
      <c r="C17" s="346"/>
      <c r="D17" s="333"/>
      <c r="E17" s="330"/>
      <c r="F17" s="330"/>
      <c r="G17" s="330"/>
      <c r="H17" s="469"/>
      <c r="I17" s="472"/>
      <c r="J17" s="470"/>
      <c r="K17" s="355"/>
      <c r="L17" s="355"/>
      <c r="M17" s="355"/>
      <c r="N17" s="355"/>
      <c r="O17" s="355"/>
      <c r="P17" s="487"/>
      <c r="Q17" s="81"/>
      <c r="R17" s="81"/>
    </row>
    <row r="18" spans="1:47" ht="15.9" customHeight="1" thickBot="1" x14ac:dyDescent="0.3">
      <c r="A18" s="488"/>
      <c r="B18" s="489"/>
      <c r="C18" s="490"/>
      <c r="D18" s="503"/>
      <c r="E18" s="491"/>
      <c r="F18" s="491"/>
      <c r="G18" s="491"/>
      <c r="H18" s="492"/>
      <c r="I18" s="473"/>
      <c r="J18" s="493"/>
      <c r="K18" s="494"/>
      <c r="L18" s="494"/>
      <c r="M18" s="494"/>
      <c r="N18" s="494"/>
      <c r="O18" s="494"/>
      <c r="P18" s="495"/>
      <c r="Q18" s="81"/>
      <c r="R18" s="81"/>
    </row>
    <row r="19" spans="1:47" collapsed="1" x14ac:dyDescent="0.25"/>
    <row r="21" spans="1:47" x14ac:dyDescent="0.25">
      <c r="A21" s="1238" t="s">
        <v>3</v>
      </c>
      <c r="B21" s="1239"/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1239"/>
      <c r="AN21" s="1239"/>
      <c r="AO21" s="1239"/>
      <c r="AP21" s="1239"/>
      <c r="AQ21" s="1239"/>
      <c r="AR21" s="1239"/>
      <c r="AS21" s="1239"/>
      <c r="AT21" s="1239"/>
      <c r="AU21" s="1239"/>
    </row>
    <row r="22" spans="1:47" x14ac:dyDescent="0.25">
      <c r="A22" s="1238" t="s">
        <v>4</v>
      </c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1239"/>
      <c r="AN22" s="1239"/>
      <c r="AO22" s="1239"/>
      <c r="AP22" s="1239"/>
      <c r="AQ22" s="1239"/>
      <c r="AR22" s="1239"/>
      <c r="AS22" s="1239"/>
      <c r="AT22" s="1239"/>
      <c r="AU22" s="1239"/>
    </row>
    <row r="23" spans="1:47" x14ac:dyDescent="0.25">
      <c r="A23" s="1240" t="s">
        <v>5</v>
      </c>
      <c r="B23" s="1240"/>
      <c r="C23" s="1240"/>
      <c r="D23" s="1240"/>
      <c r="E23" s="1240"/>
      <c r="F23" s="1240"/>
      <c r="G23" s="1240"/>
      <c r="H23" s="1240"/>
      <c r="I23" s="1240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0"/>
      <c r="AM23" s="1240"/>
      <c r="AN23" s="1240"/>
      <c r="AO23" s="1240"/>
      <c r="AP23" s="1240"/>
      <c r="AQ23" s="1240"/>
      <c r="AR23" s="1240"/>
      <c r="AS23" s="1240"/>
      <c r="AT23" s="1240"/>
      <c r="AU23" s="1240"/>
    </row>
    <row r="24" spans="1:47" ht="15.6" x14ac:dyDescent="0.3">
      <c r="A24" s="21"/>
      <c r="B24" s="1"/>
      <c r="C24" s="1"/>
      <c r="D24" s="1"/>
      <c r="E24" s="21"/>
      <c r="F24" s="21"/>
      <c r="G24" s="21"/>
      <c r="H24" s="21"/>
      <c r="I24" s="21"/>
      <c r="J24" s="1"/>
    </row>
    <row r="25" spans="1:47" ht="15.6" x14ac:dyDescent="0.3">
      <c r="A25" s="21"/>
      <c r="B25" s="1"/>
      <c r="C25" s="1"/>
      <c r="D25" s="1"/>
      <c r="E25" s="21"/>
      <c r="F25" s="21"/>
      <c r="G25" s="21"/>
      <c r="H25" s="21"/>
      <c r="I25" s="21"/>
      <c r="J25" s="1"/>
    </row>
    <row r="26" spans="1:47" ht="15.6" x14ac:dyDescent="0.3">
      <c r="A26" s="21"/>
      <c r="B26" s="1"/>
      <c r="C26" s="1"/>
      <c r="D26" s="1"/>
      <c r="E26" s="21"/>
      <c r="F26" s="21"/>
      <c r="G26" s="21"/>
      <c r="H26" s="21"/>
      <c r="I26" s="21"/>
      <c r="J26" s="1"/>
    </row>
    <row r="27" spans="1:47" ht="15.6" x14ac:dyDescent="0.3">
      <c r="A27" s="21"/>
      <c r="B27" s="1"/>
      <c r="C27" s="1"/>
      <c r="D27" s="1"/>
      <c r="E27" s="21"/>
      <c r="F27" s="21"/>
      <c r="G27" s="21"/>
      <c r="H27" s="21"/>
      <c r="I27" s="21"/>
      <c r="J27" s="1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x14ac:dyDescent="0.25">
      <c r="A32" s="18"/>
      <c r="B32" s="22"/>
      <c r="C32" s="18"/>
      <c r="D32" s="18"/>
      <c r="E32" s="18"/>
      <c r="F32" s="18"/>
      <c r="G32" s="18"/>
      <c r="H32" s="18"/>
      <c r="I32" s="18"/>
      <c r="J32" s="18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x14ac:dyDescent="0.25">
      <c r="A41" s="21"/>
      <c r="B41" s="985"/>
      <c r="C41" s="1241"/>
      <c r="D41" s="1241"/>
      <c r="E41" s="1242"/>
      <c r="F41" s="1242"/>
      <c r="G41" s="1241"/>
      <c r="H41" s="1241"/>
      <c r="I41" s="1241"/>
      <c r="J41" s="21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</sheetData>
  <mergeCells count="23">
    <mergeCell ref="F9:H9"/>
    <mergeCell ref="I9:I10"/>
    <mergeCell ref="A1:P1"/>
    <mergeCell ref="A2:P2"/>
    <mergeCell ref="A3:P3"/>
    <mergeCell ref="A4:P4"/>
    <mergeCell ref="A5:P5"/>
    <mergeCell ref="J9:K9"/>
    <mergeCell ref="A21:AU21"/>
    <mergeCell ref="A22:AU22"/>
    <mergeCell ref="A23:AU23"/>
    <mergeCell ref="C41:D41"/>
    <mergeCell ref="E41:F41"/>
    <mergeCell ref="G41:I41"/>
    <mergeCell ref="L9:L10"/>
    <mergeCell ref="N9:N10"/>
    <mergeCell ref="O9:O10"/>
    <mergeCell ref="A9:A10"/>
    <mergeCell ref="B9:B10"/>
    <mergeCell ref="C9:C10"/>
    <mergeCell ref="D9:D10"/>
    <mergeCell ref="E9:E10"/>
    <mergeCell ref="P9:P10"/>
  </mergeCells>
  <printOptions horizontalCentered="1"/>
  <pageMargins left="0" right="0" top="0.9055118110236221" bottom="0" header="0.51181102362204722" footer="0.51181102362204722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M20"/>
  <sheetViews>
    <sheetView workbookViewId="0">
      <selection activeCell="I18" sqref="I18"/>
    </sheetView>
  </sheetViews>
  <sheetFormatPr defaultRowHeight="13.2" x14ac:dyDescent="0.25"/>
  <cols>
    <col min="1" max="1" width="14.6640625" customWidth="1"/>
    <col min="4" max="4" width="13.5546875" customWidth="1"/>
  </cols>
  <sheetData>
    <row r="1" spans="1:13" x14ac:dyDescent="0.25">
      <c r="A1" t="s">
        <v>1279</v>
      </c>
      <c r="D1" s="417" t="s">
        <v>429</v>
      </c>
    </row>
    <row r="2" spans="1:13" x14ac:dyDescent="0.25">
      <c r="A2" t="s">
        <v>456</v>
      </c>
      <c r="D2" s="417" t="s">
        <v>430</v>
      </c>
    </row>
    <row r="3" spans="1:13" x14ac:dyDescent="0.25">
      <c r="A3" t="s">
        <v>428</v>
      </c>
      <c r="D3" s="417" t="s">
        <v>431</v>
      </c>
    </row>
    <row r="4" spans="1:13" x14ac:dyDescent="0.25">
      <c r="A4" s="50" t="s">
        <v>171</v>
      </c>
      <c r="D4" s="417" t="s">
        <v>432</v>
      </c>
    </row>
    <row r="7" spans="1:13" x14ac:dyDescent="0.25">
      <c r="A7" s="1162" t="s">
        <v>422</v>
      </c>
      <c r="B7" s="1162"/>
      <c r="C7" s="1162"/>
      <c r="D7" s="1162"/>
      <c r="E7" s="1162"/>
      <c r="F7" s="1162"/>
      <c r="G7" s="1162"/>
      <c r="H7" s="1162"/>
      <c r="I7" s="1162"/>
      <c r="J7" s="1162"/>
      <c r="K7" s="1162"/>
      <c r="L7" s="1162"/>
      <c r="M7" s="1162"/>
    </row>
    <row r="8" spans="1:13" s="49" customFormat="1" x14ac:dyDescent="0.25">
      <c r="A8" s="1163" t="s">
        <v>423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</row>
    <row r="9" spans="1:13" s="49" customFormat="1" x14ac:dyDescent="0.25">
      <c r="A9" s="1162" t="s">
        <v>96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</row>
    <row r="10" spans="1:13" x14ac:dyDescent="0.25">
      <c r="A10" s="1161" t="s">
        <v>1473</v>
      </c>
      <c r="B10" s="1161"/>
      <c r="C10" s="1161"/>
      <c r="D10" s="1161"/>
      <c r="E10" s="1161"/>
      <c r="F10" s="1161"/>
      <c r="G10" s="1161"/>
      <c r="H10" s="1161"/>
      <c r="I10" s="1161"/>
      <c r="J10" s="1161"/>
      <c r="K10" s="1161"/>
      <c r="L10" s="1161"/>
      <c r="M10" s="1161"/>
    </row>
    <row r="11" spans="1:13" ht="12.75" customHeight="1" x14ac:dyDescent="0.25">
      <c r="A11" s="1161"/>
      <c r="B11" s="1161"/>
      <c r="C11" s="1161"/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</row>
    <row r="17" spans="1:3" x14ac:dyDescent="0.25">
      <c r="A17" s="1160" t="s">
        <v>433</v>
      </c>
      <c r="B17" s="1160"/>
      <c r="C17" s="1160"/>
    </row>
    <row r="19" spans="1:3" x14ac:dyDescent="0.25">
      <c r="A19" t="s">
        <v>122</v>
      </c>
      <c r="C19" t="s">
        <v>123</v>
      </c>
    </row>
    <row r="20" spans="1:3" x14ac:dyDescent="0.25">
      <c r="A20" s="168"/>
    </row>
  </sheetData>
  <mergeCells count="6">
    <mergeCell ref="A17:C17"/>
    <mergeCell ref="A11:M11"/>
    <mergeCell ref="A7:M7"/>
    <mergeCell ref="A8:M8"/>
    <mergeCell ref="A9:M9"/>
    <mergeCell ref="A10:M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C00000"/>
  </sheetPr>
  <dimension ref="A1:AU1329"/>
  <sheetViews>
    <sheetView zoomScaleNormal="100" workbookViewId="0">
      <selection activeCell="AN20" sqref="AN20"/>
    </sheetView>
  </sheetViews>
  <sheetFormatPr defaultColWidth="9.109375" defaultRowHeight="13.2" x14ac:dyDescent="0.25"/>
  <cols>
    <col min="1" max="1" width="3.88671875" style="24" customWidth="1"/>
    <col min="2" max="2" width="22" style="24" customWidth="1"/>
    <col min="3" max="3" width="9.6640625" style="24" customWidth="1"/>
    <col min="4" max="4" width="28.44140625" style="24" customWidth="1"/>
    <col min="5" max="5" width="7" style="24" customWidth="1"/>
    <col min="6" max="6" width="2.109375" style="24" customWidth="1"/>
    <col min="7" max="7" width="1.88671875" style="24" customWidth="1"/>
    <col min="8" max="8" width="2.33203125" style="24" customWidth="1"/>
    <col min="9" max="36" width="2.109375" style="24" customWidth="1"/>
    <col min="37" max="37" width="2.109375" style="24" bestFit="1" customWidth="1"/>
    <col min="38" max="38" width="5.5546875" style="24" customWidth="1"/>
    <col min="39" max="39" width="4.33203125" style="24" customWidth="1"/>
    <col min="40" max="40" width="5" style="24" customWidth="1"/>
    <col min="41" max="41" width="5.88671875" style="24" customWidth="1"/>
    <col min="42" max="16384" width="9.109375" style="24"/>
  </cols>
  <sheetData>
    <row r="1" spans="1:44" ht="16.5" customHeight="1" x14ac:dyDescent="0.25">
      <c r="A1" s="1162" t="s">
        <v>1288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  <c r="AJ1" s="1162"/>
      <c r="AK1" s="1162"/>
      <c r="AL1" s="1162"/>
      <c r="AM1" s="1162"/>
      <c r="AN1" s="1162"/>
    </row>
    <row r="2" spans="1:44" ht="14.25" customHeight="1" x14ac:dyDescent="0.25">
      <c r="A2" s="1162"/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1162"/>
      <c r="AC2" s="1162"/>
      <c r="AD2" s="1162"/>
      <c r="AE2" s="1162"/>
      <c r="AF2" s="1162"/>
      <c r="AG2" s="1162"/>
      <c r="AH2" s="1162"/>
      <c r="AI2" s="1162"/>
      <c r="AJ2" s="1162"/>
      <c r="AK2" s="1162"/>
      <c r="AL2" s="1162"/>
      <c r="AM2" s="1162"/>
      <c r="AN2" s="1162"/>
    </row>
    <row r="3" spans="1:44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/>
      <c r="Z3" s="1226"/>
      <c r="AA3" s="1226"/>
      <c r="AB3" s="1226"/>
      <c r="AC3" s="1226"/>
      <c r="AD3" s="1226"/>
      <c r="AE3" s="1226"/>
      <c r="AF3" s="1226"/>
      <c r="AG3" s="1226"/>
      <c r="AH3" s="1226"/>
      <c r="AI3" s="1226"/>
      <c r="AJ3" s="1226"/>
      <c r="AK3" s="1226"/>
      <c r="AL3" s="1226"/>
      <c r="AM3" s="1226"/>
      <c r="AN3" s="1226"/>
    </row>
    <row r="4" spans="1:44" ht="13.8" x14ac:dyDescent="0.25">
      <c r="A4" s="1226" t="s">
        <v>1286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1226"/>
      <c r="T4" s="1226"/>
      <c r="U4" s="1226"/>
      <c r="V4" s="1226"/>
      <c r="W4" s="1226"/>
      <c r="X4" s="1226"/>
      <c r="Y4" s="1226"/>
      <c r="Z4" s="1226"/>
      <c r="AA4" s="1226"/>
      <c r="AB4" s="1226"/>
      <c r="AC4" s="1226"/>
      <c r="AD4" s="1226"/>
      <c r="AE4" s="1226"/>
      <c r="AF4" s="1226"/>
      <c r="AG4" s="1226"/>
      <c r="AH4" s="1226"/>
      <c r="AI4" s="1226"/>
      <c r="AJ4" s="1226"/>
      <c r="AK4" s="1226"/>
      <c r="AL4" s="1226"/>
      <c r="AM4" s="1226"/>
      <c r="AN4" s="1226"/>
    </row>
    <row r="5" spans="1:44" ht="13.8" x14ac:dyDescent="0.25">
      <c r="A5" s="1226"/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226"/>
      <c r="X5" s="1226"/>
      <c r="Y5" s="1226"/>
      <c r="Z5" s="1226"/>
      <c r="AA5" s="1226"/>
      <c r="AB5" s="1226"/>
      <c r="AC5" s="1226"/>
      <c r="AD5" s="1226"/>
      <c r="AE5" s="1226"/>
      <c r="AF5" s="1226"/>
      <c r="AG5" s="1226"/>
      <c r="AH5" s="1226"/>
      <c r="AI5" s="1226"/>
      <c r="AJ5" s="1226"/>
      <c r="AK5" s="1226"/>
      <c r="AL5" s="1226"/>
      <c r="AM5" s="1226"/>
      <c r="AN5" s="1226"/>
    </row>
    <row r="6" spans="1:44" ht="24.75" customHeight="1" x14ac:dyDescent="0.25">
      <c r="A6" s="54"/>
      <c r="B6" s="53"/>
      <c r="C6" s="11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273"/>
      <c r="X6" s="1273"/>
      <c r="Y6" s="1273"/>
      <c r="Z6" s="1273"/>
      <c r="AA6" s="1273"/>
      <c r="AB6" s="1273"/>
      <c r="AC6" s="1273"/>
      <c r="AL6" s="352"/>
    </row>
    <row r="7" spans="1:44" ht="13.8" x14ac:dyDescent="0.25">
      <c r="A7" s="1265" t="s">
        <v>56</v>
      </c>
      <c r="B7" s="1265"/>
      <c r="C7" s="11"/>
      <c r="D7" s="2"/>
      <c r="E7" s="256"/>
      <c r="F7" s="256"/>
      <c r="G7" s="256"/>
      <c r="H7" s="256"/>
      <c r="I7" s="256"/>
      <c r="J7" s="256"/>
      <c r="K7" s="256"/>
      <c r="L7" s="256"/>
      <c r="M7" s="256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3"/>
    </row>
    <row r="8" spans="1:44" ht="12.75" customHeight="1" x14ac:dyDescent="0.25">
      <c r="A8" s="6" t="s">
        <v>125</v>
      </c>
      <c r="B8" s="14"/>
      <c r="C8" s="11"/>
      <c r="D8" s="2"/>
      <c r="U8" s="1275" t="s">
        <v>426</v>
      </c>
      <c r="V8" s="1275"/>
      <c r="W8" s="1275"/>
      <c r="X8" s="1275"/>
      <c r="Y8" s="1275"/>
      <c r="Z8" s="1275"/>
      <c r="AA8" s="1275"/>
      <c r="AB8" s="1275"/>
      <c r="AC8" s="1275"/>
      <c r="AD8" s="1275"/>
      <c r="AE8" s="1275"/>
      <c r="AF8" s="1275"/>
      <c r="AG8" s="1275"/>
      <c r="AH8" s="20"/>
      <c r="AI8" s="20"/>
      <c r="AJ8" s="20"/>
      <c r="AK8" s="20"/>
      <c r="AL8" s="1276"/>
      <c r="AM8" s="1276"/>
      <c r="AN8" s="1276"/>
    </row>
    <row r="9" spans="1:44" ht="18" customHeight="1" x14ac:dyDescent="0.25">
      <c r="A9" s="1282" t="s">
        <v>36</v>
      </c>
      <c r="B9" s="1278" t="s">
        <v>50</v>
      </c>
      <c r="C9" s="1278" t="s">
        <v>68</v>
      </c>
      <c r="D9" s="1278" t="s">
        <v>97</v>
      </c>
      <c r="E9" s="1278" t="s">
        <v>37</v>
      </c>
      <c r="F9" s="1284" t="s">
        <v>78</v>
      </c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4"/>
      <c r="U9" s="1284"/>
      <c r="V9" s="1284"/>
      <c r="W9" s="1284"/>
      <c r="X9" s="1284"/>
      <c r="Y9" s="1284"/>
      <c r="Z9" s="1284"/>
      <c r="AA9" s="1284"/>
      <c r="AB9" s="1284"/>
      <c r="AC9" s="1284"/>
      <c r="AD9" s="1284"/>
      <c r="AE9" s="1284"/>
      <c r="AF9" s="1284"/>
      <c r="AG9" s="1284"/>
      <c r="AH9" s="1284"/>
      <c r="AI9" s="1284"/>
      <c r="AJ9" s="135"/>
      <c r="AK9" s="135"/>
      <c r="AL9" s="1278" t="s">
        <v>2</v>
      </c>
      <c r="AM9" s="1280" t="s">
        <v>51</v>
      </c>
      <c r="AN9" s="1280" t="s">
        <v>73</v>
      </c>
    </row>
    <row r="10" spans="1:44" x14ac:dyDescent="0.25">
      <c r="A10" s="1283"/>
      <c r="B10" s="1279"/>
      <c r="C10" s="1279"/>
      <c r="D10" s="1279"/>
      <c r="E10" s="1279"/>
      <c r="F10" s="1285"/>
      <c r="G10" s="1285"/>
      <c r="H10" s="1285"/>
      <c r="I10" s="1277"/>
      <c r="J10" s="1277"/>
      <c r="K10" s="1277"/>
      <c r="L10" s="1285"/>
      <c r="M10" s="1285"/>
      <c r="N10" s="1285"/>
      <c r="O10" s="1277"/>
      <c r="P10" s="1277"/>
      <c r="Q10" s="1277"/>
      <c r="R10" s="1277"/>
      <c r="S10" s="1277"/>
      <c r="T10" s="1277"/>
      <c r="U10" s="1277"/>
      <c r="V10" s="1277"/>
      <c r="W10" s="1277"/>
      <c r="X10" s="1277"/>
      <c r="Y10" s="1277"/>
      <c r="Z10" s="1277"/>
      <c r="AA10" s="1277"/>
      <c r="AB10" s="1277"/>
      <c r="AC10" s="1277"/>
      <c r="AD10" s="1286"/>
      <c r="AE10" s="1286"/>
      <c r="AF10" s="1286"/>
      <c r="AG10" s="1286"/>
      <c r="AH10" s="1286"/>
      <c r="AI10" s="1286"/>
      <c r="AJ10" s="135" t="s">
        <v>80</v>
      </c>
      <c r="AK10" s="135" t="s">
        <v>79</v>
      </c>
      <c r="AL10" s="1279"/>
      <c r="AM10" s="1281"/>
      <c r="AN10" s="1281"/>
      <c r="AR10" s="51"/>
    </row>
    <row r="11" spans="1:44" ht="15.9" customHeight="1" x14ac:dyDescent="0.25">
      <c r="A11" s="327" t="s">
        <v>40</v>
      </c>
      <c r="B11" s="328" t="e">
        <f>VLOOKUP($E11,УЧАСТНИКИ!$A$5:$K$1101,3,FALSE)</f>
        <v>#N/A</v>
      </c>
      <c r="C11" s="364" t="e">
        <f>VLOOKUP($E11,УЧАСТНИКИ!$A$5:$K$1101,4,FALSE)</f>
        <v>#N/A</v>
      </c>
      <c r="D11" s="329" t="e">
        <f>VLOOKUP($E11,УЧАСТНИКИ!$A$5:$K$1101,5,FALSE)</f>
        <v>#N/A</v>
      </c>
      <c r="E11" s="293"/>
      <c r="F11" s="115"/>
      <c r="G11" s="115"/>
      <c r="H11" s="17"/>
      <c r="I11" s="115"/>
      <c r="J11" s="11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3"/>
      <c r="AR11" s="43"/>
    </row>
    <row r="12" spans="1:44" ht="15.9" customHeight="1" x14ac:dyDescent="0.25">
      <c r="A12" s="327" t="s">
        <v>41</v>
      </c>
      <c r="B12" s="328" t="e">
        <f>VLOOKUP($E12,УЧАСТНИКИ!$A$5:$K$1101,3,FALSE)</f>
        <v>#N/A</v>
      </c>
      <c r="C12" s="364" t="e">
        <f>VLOOKUP($E12,УЧАСТНИКИ!$A$5:$K$1101,4,FALSE)</f>
        <v>#N/A</v>
      </c>
      <c r="D12" s="329" t="e">
        <f>VLOOKUP($E12,УЧАСТНИКИ!$A$5:$K$1101,5,FALSE)</f>
        <v>#N/A</v>
      </c>
      <c r="E12" s="244"/>
      <c r="F12" s="115"/>
      <c r="G12" s="115"/>
      <c r="H12" s="17"/>
      <c r="I12" s="115"/>
      <c r="J12" s="1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3"/>
      <c r="AR12" s="49"/>
    </row>
    <row r="13" spans="1:44" ht="15.9" customHeight="1" x14ac:dyDescent="0.25">
      <c r="A13" s="327" t="s">
        <v>42</v>
      </c>
      <c r="B13" s="328" t="e">
        <f>VLOOKUP($E13,УЧАСТНИКИ!$A$5:$K$1101,3,FALSE)</f>
        <v>#N/A</v>
      </c>
      <c r="C13" s="364" t="e">
        <f>VLOOKUP($E13,УЧАСТНИКИ!$A$5:$K$1101,4,FALSE)</f>
        <v>#N/A</v>
      </c>
      <c r="D13" s="329" t="e">
        <f>VLOOKUP($E13,УЧАСТНИКИ!$A$5:$K$1101,5,FALSE)</f>
        <v>#N/A</v>
      </c>
      <c r="E13" s="244"/>
      <c r="F13" s="115"/>
      <c r="G13" s="115"/>
      <c r="H13" s="17"/>
      <c r="I13" s="115"/>
      <c r="J13" s="1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3"/>
      <c r="AR13" s="49"/>
    </row>
    <row r="14" spans="1:44" ht="15.9" customHeight="1" x14ac:dyDescent="0.25">
      <c r="A14" s="327" t="s">
        <v>43</v>
      </c>
      <c r="B14" s="328" t="e">
        <f>VLOOKUP($E14,УЧАСТНИКИ!$A$5:$K$1101,3,FALSE)</f>
        <v>#N/A</v>
      </c>
      <c r="C14" s="364" t="e">
        <f>VLOOKUP($E14,УЧАСТНИКИ!$A$5:$K$1101,4,FALSE)</f>
        <v>#N/A</v>
      </c>
      <c r="D14" s="329" t="e">
        <f>VLOOKUP($E14,УЧАСТНИКИ!$A$5:$K$1101,5,FALSE)</f>
        <v>#N/A</v>
      </c>
      <c r="E14" s="244"/>
      <c r="F14" s="115"/>
      <c r="G14" s="115"/>
      <c r="H14" s="17"/>
      <c r="I14" s="115"/>
      <c r="J14" s="1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3"/>
      <c r="AR14" s="49"/>
    </row>
    <row r="15" spans="1:44" ht="15.9" customHeight="1" x14ac:dyDescent="0.25">
      <c r="A15" s="327" t="s">
        <v>45</v>
      </c>
      <c r="B15" s="328" t="e">
        <f>VLOOKUP($E15,УЧАСТНИКИ!$A$5:$K$1101,3,FALSE)</f>
        <v>#N/A</v>
      </c>
      <c r="C15" s="364" t="e">
        <f>VLOOKUP($E15,УЧАСТНИКИ!$A$5:$K$1101,4,FALSE)</f>
        <v>#N/A</v>
      </c>
      <c r="D15" s="329" t="e">
        <f>VLOOKUP($E15,УЧАСТНИКИ!$A$5:$K$1101,5,FALSE)</f>
        <v>#N/A</v>
      </c>
      <c r="E15" s="244"/>
      <c r="F15" s="115"/>
      <c r="G15" s="115"/>
      <c r="H15" s="17"/>
      <c r="I15" s="115"/>
      <c r="J15" s="1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3"/>
      <c r="AR15" s="49"/>
    </row>
    <row r="16" spans="1:44" ht="15.9" customHeight="1" x14ac:dyDescent="0.25">
      <c r="A16" s="327" t="s">
        <v>46</v>
      </c>
      <c r="B16" s="328" t="e">
        <f>VLOOKUP($E16,УЧАСТНИКИ!$A$5:$K$1101,3,FALSE)</f>
        <v>#N/A</v>
      </c>
      <c r="C16" s="364" t="e">
        <f>VLOOKUP($E16,УЧАСТНИКИ!$A$5:$K$1101,4,FALSE)</f>
        <v>#N/A</v>
      </c>
      <c r="D16" s="329" t="e">
        <f>VLOOKUP($E16,УЧАСТНИКИ!$A$5:$K$1101,5,FALSE)</f>
        <v>#N/A</v>
      </c>
      <c r="E16" s="299"/>
      <c r="F16" s="115"/>
      <c r="G16" s="115"/>
      <c r="H16" s="17"/>
      <c r="I16" s="115"/>
      <c r="J16" s="1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3"/>
      <c r="AR16" s="49"/>
    </row>
    <row r="17" spans="1:47" ht="15.9" customHeight="1" x14ac:dyDescent="0.25">
      <c r="A17" s="327" t="s">
        <v>84</v>
      </c>
      <c r="B17" s="328" t="e">
        <f>VLOOKUP($E17,УЧАСТНИКИ!$A$5:$K$1101,3,FALSE)</f>
        <v>#N/A</v>
      </c>
      <c r="C17" s="364" t="e">
        <f>VLOOKUP($E17,УЧАСТНИКИ!$A$5:$K$1101,4,FALSE)</f>
        <v>#N/A</v>
      </c>
      <c r="D17" s="329" t="e">
        <f>VLOOKUP($E17,УЧАСТНИКИ!$A$5:$K$1101,5,FALSE)</f>
        <v>#N/A</v>
      </c>
      <c r="E17" s="244"/>
      <c r="F17" s="115"/>
      <c r="G17" s="115"/>
      <c r="H17" s="17"/>
      <c r="I17" s="115"/>
      <c r="J17" s="1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"/>
      <c r="AR17" s="49"/>
    </row>
    <row r="18" spans="1:47" ht="15.9" customHeight="1" x14ac:dyDescent="0.25">
      <c r="A18" s="327" t="s">
        <v>90</v>
      </c>
      <c r="B18" s="328" t="e">
        <f>VLOOKUP($E18,УЧАСТНИКИ!$A$5:$K$1101,3,FALSE)</f>
        <v>#N/A</v>
      </c>
      <c r="C18" s="364" t="e">
        <f>VLOOKUP($E18,УЧАСТНИКИ!$A$5:$K$1101,4,FALSE)</f>
        <v>#N/A</v>
      </c>
      <c r="D18" s="329" t="e">
        <f>VLOOKUP($E18,УЧАСТНИКИ!$A$5:$K$1101,5,FALSE)</f>
        <v>#N/A</v>
      </c>
      <c r="E18" s="25"/>
      <c r="F18" s="115"/>
      <c r="G18" s="115"/>
      <c r="H18" s="17"/>
      <c r="I18" s="115"/>
      <c r="J18" s="1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"/>
      <c r="AR18" s="49"/>
    </row>
    <row r="19" spans="1:47" ht="15.9" customHeight="1" x14ac:dyDescent="0.25">
      <c r="A19" s="327" t="s">
        <v>89</v>
      </c>
      <c r="B19" s="328" t="e">
        <f>VLOOKUP($E19,УЧАСТНИКИ!$A$5:$K$1101,3,FALSE)</f>
        <v>#N/A</v>
      </c>
      <c r="C19" s="364" t="e">
        <f>VLOOKUP($E19,УЧАСТНИКИ!$A$5:$K$1101,4,FALSE)</f>
        <v>#N/A</v>
      </c>
      <c r="D19" s="329" t="e">
        <f>VLOOKUP($E19,УЧАСТНИКИ!$A$5:$K$1101,5,FALSE)</f>
        <v>#N/A</v>
      </c>
      <c r="E19" s="25"/>
      <c r="F19" s="115"/>
      <c r="G19" s="115"/>
      <c r="H19" s="17"/>
      <c r="I19" s="115"/>
      <c r="J19" s="1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"/>
      <c r="AR19" s="49"/>
    </row>
    <row r="20" spans="1:47" ht="15.9" customHeight="1" x14ac:dyDescent="0.25">
      <c r="A20" s="327" t="s">
        <v>88</v>
      </c>
      <c r="B20" s="328" t="e">
        <f>VLOOKUP($E20,УЧАСТНИКИ!$A$5:$K$1101,3,FALSE)</f>
        <v>#N/A</v>
      </c>
      <c r="C20" s="364" t="e">
        <f>VLOOKUP($E20,УЧАСТНИКИ!$A$5:$K$1101,4,FALSE)</f>
        <v>#N/A</v>
      </c>
      <c r="D20" s="329" t="e">
        <f>VLOOKUP($E20,УЧАСТНИКИ!$A$5:$K$1101,5,FALSE)</f>
        <v>#N/A</v>
      </c>
      <c r="E20" s="25"/>
      <c r="F20" s="115"/>
      <c r="G20" s="115"/>
      <c r="H20" s="17"/>
      <c r="I20" s="115"/>
      <c r="J20" s="1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"/>
      <c r="AR20" s="49"/>
    </row>
    <row r="21" spans="1:47" ht="15.9" customHeight="1" x14ac:dyDescent="0.25">
      <c r="A21" s="327"/>
      <c r="B21" s="328" t="e">
        <f>VLOOKUP($E21,УЧАСТНИКИ!$A$5:$K$1101,3,FALSE)</f>
        <v>#N/A</v>
      </c>
      <c r="C21" s="364" t="e">
        <f>VLOOKUP($E21,УЧАСТНИКИ!$A$5:$K$1101,4,FALSE)</f>
        <v>#N/A</v>
      </c>
      <c r="D21" s="329" t="e">
        <f>VLOOKUP($E21,УЧАСТНИКИ!$A$5:$K$1101,5,FALSE)</f>
        <v>#N/A</v>
      </c>
      <c r="E21" s="299"/>
      <c r="F21" s="115"/>
      <c r="G21" s="115"/>
      <c r="H21" s="17"/>
      <c r="I21" s="115"/>
      <c r="J21" s="1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3"/>
      <c r="AR21" s="49"/>
    </row>
    <row r="22" spans="1:47" ht="15.9" customHeight="1" x14ac:dyDescent="0.25">
      <c r="A22" s="327"/>
      <c r="B22" s="328" t="e">
        <f>VLOOKUP($E22,УЧАСТНИКИ!$A$5:$K$1101,3,FALSE)</f>
        <v>#N/A</v>
      </c>
      <c r="C22" s="364" t="e">
        <f>VLOOKUP($E22,УЧАСТНИКИ!$A$5:$K$1101,4,FALSE)</f>
        <v>#N/A</v>
      </c>
      <c r="D22" s="329" t="e">
        <f>VLOOKUP($E22,УЧАСТНИКИ!$A$5:$K$1101,5,FALSE)</f>
        <v>#N/A</v>
      </c>
      <c r="E22" s="25"/>
      <c r="F22" s="115"/>
      <c r="G22" s="115"/>
      <c r="H22" s="17"/>
      <c r="I22" s="115"/>
      <c r="J22" s="1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3"/>
      <c r="AR22" s="49"/>
    </row>
    <row r="23" spans="1:47" ht="15.75" customHeight="1" x14ac:dyDescent="0.25">
      <c r="A23" s="34"/>
      <c r="B23" s="39"/>
      <c r="C23" s="82"/>
      <c r="D23" s="39"/>
      <c r="E23" s="66"/>
      <c r="F23" s="32"/>
      <c r="G23" s="32"/>
      <c r="H23" s="49"/>
      <c r="I23" s="32"/>
      <c r="J23" s="32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82"/>
      <c r="AR23" s="49"/>
    </row>
    <row r="24" spans="1:47" ht="15.75" customHeight="1" x14ac:dyDescent="0.25">
      <c r="A24" s="34"/>
      <c r="B24" s="56"/>
      <c r="C24" s="56"/>
      <c r="D24" s="56"/>
      <c r="E24" s="34"/>
      <c r="F24" s="34"/>
      <c r="G24" s="34"/>
      <c r="H24" s="34"/>
      <c r="I24" s="34"/>
      <c r="J24" s="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2"/>
      <c r="AR24" s="49"/>
    </row>
    <row r="25" spans="1:47" ht="15.75" customHeight="1" x14ac:dyDescent="0.25">
      <c r="A25" s="1238" t="s">
        <v>3</v>
      </c>
      <c r="B25" s="1239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1239"/>
      <c r="AN25" s="1239"/>
      <c r="AO25" s="1239"/>
      <c r="AP25" s="1239"/>
      <c r="AQ25" s="1239"/>
      <c r="AR25" s="1239"/>
      <c r="AS25" s="1239"/>
      <c r="AT25" s="1239"/>
      <c r="AU25" s="1239"/>
    </row>
    <row r="26" spans="1:47" ht="15.75" customHeight="1" x14ac:dyDescent="0.25">
      <c r="A26" s="1238" t="s">
        <v>4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ht="15.75" customHeight="1" x14ac:dyDescent="0.25">
      <c r="A27" s="1240" t="s">
        <v>5</v>
      </c>
      <c r="B27" s="1240"/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1240"/>
      <c r="Q27" s="1240"/>
      <c r="R27" s="1240"/>
      <c r="S27" s="1240"/>
      <c r="T27" s="1240"/>
      <c r="U27" s="1240"/>
      <c r="V27" s="1240"/>
      <c r="W27" s="1240"/>
      <c r="X27" s="1240"/>
      <c r="Y27" s="1240"/>
      <c r="Z27" s="1240"/>
      <c r="AA27" s="1240"/>
      <c r="AB27" s="1240"/>
      <c r="AC27" s="1240"/>
      <c r="AD27" s="1240"/>
      <c r="AE27" s="1240"/>
      <c r="AF27" s="1240"/>
      <c r="AG27" s="1240"/>
      <c r="AH27" s="1240"/>
      <c r="AI27" s="1240"/>
      <c r="AJ27" s="1240"/>
      <c r="AK27" s="1240"/>
      <c r="AL27" s="1240"/>
      <c r="AM27" s="1240"/>
      <c r="AN27" s="1240"/>
      <c r="AO27" s="1240"/>
      <c r="AP27" s="1240"/>
      <c r="AQ27" s="1240"/>
      <c r="AR27" s="1240"/>
      <c r="AS27" s="1240"/>
      <c r="AT27" s="1240"/>
      <c r="AU27" s="1240"/>
    </row>
    <row r="28" spans="1:47" ht="15.75" customHeight="1" x14ac:dyDescent="0.25">
      <c r="A28" s="34"/>
      <c r="B28" s="39"/>
      <c r="C28" s="39"/>
      <c r="D28" s="9"/>
      <c r="E28" s="34"/>
      <c r="F28" s="34"/>
      <c r="G28" s="34"/>
      <c r="H28" s="34"/>
      <c r="I28" s="34"/>
      <c r="J28" s="9"/>
    </row>
    <row r="29" spans="1:47" ht="15.75" customHeight="1" x14ac:dyDescent="0.25">
      <c r="A29" s="34"/>
      <c r="C29" s="39"/>
      <c r="D29" s="9"/>
      <c r="E29" s="34"/>
      <c r="F29" s="34"/>
      <c r="G29" s="34"/>
      <c r="H29" s="34"/>
      <c r="I29" s="34"/>
      <c r="J29" s="9"/>
    </row>
    <row r="30" spans="1:47" ht="15.75" customHeight="1" x14ac:dyDescent="0.25">
      <c r="A30" s="34"/>
      <c r="C30" s="39"/>
      <c r="D30" s="9"/>
      <c r="E30" s="34"/>
      <c r="F30" s="34"/>
      <c r="G30" s="34"/>
      <c r="H30" s="34"/>
      <c r="I30" s="34"/>
      <c r="J30" s="9"/>
    </row>
    <row r="31" spans="1:47" ht="15.75" customHeight="1" x14ac:dyDescent="0.25">
      <c r="A31" s="32"/>
      <c r="C31" s="39"/>
      <c r="D31" s="32"/>
      <c r="E31" s="32"/>
      <c r="F31" s="32"/>
      <c r="G31" s="32"/>
      <c r="H31" s="32"/>
      <c r="I31" s="32"/>
      <c r="J31" s="32"/>
    </row>
    <row r="32" spans="1:47" ht="15.75" customHeight="1" x14ac:dyDescent="0.25">
      <c r="A32" s="34"/>
      <c r="B32" s="9"/>
      <c r="C32" s="9"/>
      <c r="D32" s="9"/>
      <c r="E32" s="34"/>
      <c r="F32" s="34"/>
      <c r="G32" s="34"/>
      <c r="H32" s="34"/>
      <c r="I32" s="34"/>
      <c r="J32" s="9"/>
    </row>
    <row r="33" spans="1:10" ht="15.75" customHeight="1" x14ac:dyDescent="0.25">
      <c r="A33" s="34"/>
      <c r="B33" s="9"/>
      <c r="C33" s="9"/>
      <c r="D33" s="9"/>
      <c r="E33" s="34"/>
      <c r="F33" s="34"/>
      <c r="G33" s="34"/>
      <c r="H33" s="34"/>
      <c r="I33" s="34"/>
      <c r="J33" s="9"/>
    </row>
    <row r="34" spans="1:10" ht="15.75" customHeight="1" x14ac:dyDescent="0.25">
      <c r="A34" s="34"/>
      <c r="B34" s="9"/>
      <c r="C34" s="9"/>
      <c r="D34" s="9"/>
      <c r="E34" s="34"/>
      <c r="F34" s="34"/>
      <c r="G34" s="34"/>
      <c r="H34" s="34"/>
      <c r="I34" s="34"/>
      <c r="J34" s="9"/>
    </row>
    <row r="35" spans="1:10" ht="15.75" customHeight="1" x14ac:dyDescent="0.25">
      <c r="A35" s="34"/>
      <c r="B35" s="9"/>
      <c r="C35" s="9"/>
      <c r="D35" s="9"/>
      <c r="E35" s="34"/>
      <c r="F35" s="34"/>
      <c r="G35" s="34"/>
      <c r="H35" s="34"/>
      <c r="I35" s="34"/>
      <c r="J35" s="9"/>
    </row>
    <row r="36" spans="1:10" ht="15.75" customHeight="1" x14ac:dyDescent="0.25">
      <c r="A36" s="34"/>
      <c r="B36" s="9"/>
      <c r="C36" s="9"/>
      <c r="D36" s="9"/>
      <c r="E36" s="34"/>
      <c r="F36" s="34"/>
      <c r="G36" s="34"/>
      <c r="H36" s="34"/>
      <c r="I36" s="34"/>
      <c r="J36" s="9"/>
    </row>
    <row r="37" spans="1:10" ht="15.75" customHeight="1" x14ac:dyDescent="0.25">
      <c r="A37" s="34"/>
      <c r="B37" s="9"/>
      <c r="C37" s="9"/>
      <c r="D37" s="9"/>
      <c r="E37" s="34"/>
      <c r="F37" s="34"/>
      <c r="G37" s="34"/>
      <c r="H37" s="34"/>
      <c r="I37" s="34"/>
      <c r="J37" s="9"/>
    </row>
    <row r="38" spans="1:10" ht="15.75" customHeight="1" x14ac:dyDescent="0.25">
      <c r="A38" s="34"/>
      <c r="B38" s="9"/>
      <c r="C38" s="9"/>
      <c r="D38" s="9"/>
      <c r="E38" s="34"/>
      <c r="F38" s="34"/>
      <c r="G38" s="34"/>
      <c r="H38" s="34"/>
      <c r="I38" s="34"/>
      <c r="J38" s="9"/>
    </row>
    <row r="39" spans="1:10" ht="15" customHeight="1" x14ac:dyDescent="0.25">
      <c r="A39" s="34"/>
      <c r="B39" s="9"/>
      <c r="C39" s="9"/>
      <c r="D39" s="9"/>
      <c r="E39" s="34"/>
      <c r="F39" s="34"/>
      <c r="G39" s="34"/>
      <c r="H39" s="34"/>
      <c r="I39" s="34"/>
      <c r="J39" s="9"/>
    </row>
    <row r="40" spans="1:10" ht="15" customHeight="1" x14ac:dyDescent="0.25">
      <c r="A40" s="34"/>
      <c r="B40" s="9"/>
      <c r="C40" s="9"/>
      <c r="D40" s="9"/>
      <c r="E40" s="34"/>
      <c r="F40" s="34"/>
      <c r="G40" s="34"/>
      <c r="H40" s="34"/>
      <c r="I40" s="34"/>
      <c r="J40" s="9"/>
    </row>
    <row r="41" spans="1:10" ht="15.75" customHeight="1" x14ac:dyDescent="0.25">
      <c r="A41" s="32"/>
      <c r="B41" s="33"/>
      <c r="C41" s="32"/>
      <c r="D41" s="32"/>
      <c r="E41" s="32"/>
      <c r="F41" s="32"/>
      <c r="G41" s="32"/>
      <c r="H41" s="32"/>
      <c r="I41" s="32"/>
      <c r="J41" s="32"/>
    </row>
    <row r="42" spans="1:10" ht="15.75" customHeight="1" x14ac:dyDescent="0.25">
      <c r="A42" s="34"/>
      <c r="B42" s="9"/>
      <c r="C42" s="9"/>
      <c r="D42" s="9"/>
      <c r="E42" s="34"/>
      <c r="F42" s="34"/>
      <c r="G42" s="34"/>
      <c r="H42" s="34"/>
      <c r="I42" s="34"/>
      <c r="J42" s="9"/>
    </row>
    <row r="43" spans="1:10" ht="15.75" customHeight="1" x14ac:dyDescent="0.25">
      <c r="A43" s="34"/>
      <c r="B43" s="9"/>
      <c r="C43" s="9"/>
      <c r="D43" s="9"/>
      <c r="E43" s="34"/>
      <c r="F43" s="34"/>
      <c r="G43" s="34"/>
      <c r="H43" s="34"/>
      <c r="I43" s="34"/>
      <c r="J43" s="9"/>
    </row>
    <row r="44" spans="1:10" ht="15.75" customHeight="1" x14ac:dyDescent="0.25">
      <c r="A44" s="34"/>
      <c r="B44" s="9"/>
      <c r="C44" s="9"/>
      <c r="D44" s="9"/>
      <c r="E44" s="34"/>
      <c r="F44" s="34"/>
      <c r="G44" s="34"/>
      <c r="H44" s="34"/>
      <c r="I44" s="34"/>
      <c r="J44" s="9"/>
    </row>
    <row r="45" spans="1:10" ht="15.75" customHeight="1" x14ac:dyDescent="0.25">
      <c r="A45" s="34"/>
      <c r="B45" s="9"/>
      <c r="C45" s="9"/>
      <c r="D45" s="9"/>
      <c r="E45" s="34"/>
      <c r="F45" s="34"/>
      <c r="G45" s="34"/>
      <c r="H45" s="34"/>
      <c r="I45" s="34"/>
      <c r="J45" s="9"/>
    </row>
    <row r="46" spans="1:10" ht="15.75" customHeight="1" x14ac:dyDescent="0.25">
      <c r="A46" s="34"/>
      <c r="B46" s="9"/>
      <c r="C46" s="9"/>
      <c r="D46" s="9"/>
      <c r="E46" s="34"/>
      <c r="F46" s="34"/>
      <c r="G46" s="34"/>
      <c r="H46" s="34"/>
      <c r="I46" s="34"/>
      <c r="J46" s="9"/>
    </row>
    <row r="47" spans="1:10" ht="15.75" customHeight="1" x14ac:dyDescent="0.25">
      <c r="A47" s="34"/>
      <c r="B47" s="9"/>
      <c r="C47" s="9"/>
      <c r="D47" s="9"/>
      <c r="E47" s="34"/>
      <c r="F47" s="34"/>
      <c r="G47" s="34"/>
      <c r="H47" s="34"/>
      <c r="I47" s="34"/>
      <c r="J47" s="9"/>
    </row>
    <row r="48" spans="1:10" ht="15.75" customHeight="1" x14ac:dyDescent="0.25">
      <c r="A48" s="34"/>
      <c r="B48" s="9"/>
      <c r="C48" s="9"/>
      <c r="D48" s="9"/>
      <c r="E48" s="34"/>
      <c r="F48" s="34"/>
      <c r="G48" s="34"/>
      <c r="H48" s="34"/>
      <c r="I48" s="34"/>
      <c r="J48" s="9"/>
    </row>
    <row r="49" spans="1:10" ht="15.75" customHeight="1" x14ac:dyDescent="0.25">
      <c r="A49" s="34"/>
      <c r="B49" s="9"/>
      <c r="C49" s="9"/>
      <c r="D49" s="9"/>
      <c r="E49" s="34"/>
      <c r="F49" s="34"/>
      <c r="G49" s="34"/>
      <c r="H49" s="34"/>
      <c r="I49" s="34"/>
      <c r="J49" s="9"/>
    </row>
    <row r="50" spans="1:10" ht="15.75" customHeight="1" x14ac:dyDescent="0.25">
      <c r="A50" s="34"/>
      <c r="B50" s="57"/>
      <c r="C50" s="1256"/>
      <c r="D50" s="1256"/>
      <c r="E50" s="1257"/>
      <c r="F50" s="1257"/>
      <c r="G50" s="1256"/>
      <c r="H50" s="1256"/>
      <c r="I50" s="1256"/>
      <c r="J50" s="34"/>
    </row>
    <row r="51" spans="1:10" ht="15.7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customHeight="1" x14ac:dyDescent="0.25">
      <c r="A52" s="58"/>
      <c r="B52" s="59"/>
      <c r="C52" s="59"/>
      <c r="D52" s="59"/>
      <c r="E52" s="59"/>
      <c r="F52" s="59"/>
      <c r="G52" s="59"/>
      <c r="H52" s="59"/>
      <c r="I52" s="60"/>
      <c r="J52" s="59"/>
    </row>
    <row r="53" spans="1:10" ht="15.75" customHeight="1" x14ac:dyDescent="0.25">
      <c r="A53" s="61"/>
      <c r="B53" s="59"/>
      <c r="C53" s="59"/>
      <c r="D53" s="59"/>
      <c r="E53" s="61"/>
      <c r="F53" s="59"/>
      <c r="G53" s="59"/>
      <c r="H53" s="59"/>
      <c r="I53" s="61"/>
      <c r="J53" s="59"/>
    </row>
    <row r="54" spans="1:10" ht="15.75" customHeight="1" x14ac:dyDescent="0.25">
      <c r="A54" s="62"/>
      <c r="B54" s="62"/>
      <c r="C54" s="62"/>
      <c r="D54" s="62"/>
      <c r="E54" s="62"/>
      <c r="F54" s="63"/>
      <c r="G54" s="64"/>
      <c r="H54" s="65"/>
      <c r="I54" s="62"/>
      <c r="J54" s="62"/>
    </row>
    <row r="55" spans="1:10" ht="15.75" customHeigh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.75" customHeight="1" x14ac:dyDescent="0.25">
      <c r="A56" s="32"/>
      <c r="B56" s="33"/>
      <c r="C56" s="32"/>
      <c r="D56" s="32"/>
      <c r="E56" s="32"/>
      <c r="F56" s="32"/>
      <c r="G56" s="32"/>
      <c r="H56" s="32"/>
      <c r="I56" s="32"/>
      <c r="J56" s="32"/>
    </row>
    <row r="57" spans="1:10" ht="15.75" customHeight="1" x14ac:dyDescent="0.25">
      <c r="A57" s="34"/>
      <c r="B57" s="9"/>
      <c r="C57" s="9"/>
      <c r="D57" s="9"/>
      <c r="E57" s="34"/>
      <c r="F57" s="34"/>
      <c r="G57" s="34"/>
      <c r="H57" s="34"/>
      <c r="I57" s="34"/>
      <c r="J57" s="9"/>
    </row>
    <row r="58" spans="1:10" ht="15.75" customHeight="1" x14ac:dyDescent="0.25">
      <c r="A58" s="34"/>
      <c r="B58" s="9"/>
      <c r="C58" s="9"/>
      <c r="D58" s="9"/>
      <c r="E58" s="34"/>
      <c r="F58" s="34"/>
      <c r="G58" s="34"/>
      <c r="H58" s="34"/>
      <c r="I58" s="34"/>
      <c r="J58" s="9"/>
    </row>
    <row r="59" spans="1:10" ht="15.75" customHeight="1" x14ac:dyDescent="0.25">
      <c r="A59" s="34"/>
      <c r="B59" s="9"/>
      <c r="C59" s="9"/>
      <c r="D59" s="9"/>
      <c r="E59" s="34"/>
      <c r="F59" s="34"/>
      <c r="G59" s="34"/>
      <c r="H59" s="34"/>
      <c r="I59" s="34"/>
      <c r="J59" s="9"/>
    </row>
    <row r="60" spans="1:10" ht="15.75" customHeight="1" x14ac:dyDescent="0.25">
      <c r="A60" s="34"/>
      <c r="B60" s="9"/>
      <c r="C60" s="9"/>
      <c r="D60" s="9"/>
      <c r="E60" s="34"/>
      <c r="F60" s="34"/>
      <c r="G60" s="34"/>
      <c r="H60" s="34"/>
      <c r="I60" s="34"/>
      <c r="J60" s="9"/>
    </row>
    <row r="61" spans="1:10" ht="15" x14ac:dyDescent="0.25">
      <c r="A61" s="34"/>
      <c r="B61" s="9"/>
      <c r="C61" s="9"/>
      <c r="D61" s="9"/>
      <c r="E61" s="34"/>
      <c r="F61" s="34"/>
      <c r="G61" s="34"/>
      <c r="H61" s="34"/>
      <c r="I61" s="34"/>
      <c r="J61" s="9"/>
    </row>
    <row r="62" spans="1:10" ht="15" x14ac:dyDescent="0.25">
      <c r="A62" s="34"/>
      <c r="B62" s="9"/>
      <c r="C62" s="9"/>
      <c r="D62" s="9"/>
      <c r="E62" s="34"/>
      <c r="F62" s="34"/>
      <c r="G62" s="34"/>
      <c r="H62" s="34"/>
      <c r="I62" s="34"/>
      <c r="J62" s="9"/>
    </row>
    <row r="63" spans="1:10" ht="15" x14ac:dyDescent="0.25">
      <c r="A63" s="34"/>
      <c r="B63" s="9"/>
      <c r="C63" s="9"/>
      <c r="D63" s="9"/>
      <c r="E63" s="34"/>
      <c r="F63" s="34"/>
      <c r="G63" s="34"/>
      <c r="H63" s="34"/>
      <c r="I63" s="34"/>
      <c r="J63" s="9"/>
    </row>
    <row r="64" spans="1:10" ht="15" x14ac:dyDescent="0.25">
      <c r="A64" s="34"/>
      <c r="B64" s="9"/>
      <c r="C64" s="9"/>
      <c r="D64" s="9"/>
      <c r="E64" s="34"/>
      <c r="F64" s="34"/>
      <c r="G64" s="34"/>
      <c r="H64" s="34"/>
      <c r="I64" s="34"/>
      <c r="J64" s="9"/>
    </row>
    <row r="65" spans="1:10" ht="15" x14ac:dyDescent="0.25">
      <c r="A65" s="34"/>
      <c r="B65" s="9"/>
      <c r="C65" s="9"/>
      <c r="D65" s="9"/>
      <c r="E65" s="34"/>
      <c r="F65" s="34"/>
      <c r="G65" s="34"/>
      <c r="H65" s="34"/>
      <c r="I65" s="34"/>
      <c r="J65" s="9"/>
    </row>
    <row r="66" spans="1:10" x14ac:dyDescent="0.25">
      <c r="A66" s="32"/>
      <c r="B66" s="33"/>
      <c r="C66" s="32"/>
      <c r="D66" s="32"/>
      <c r="E66" s="32"/>
      <c r="F66" s="32"/>
      <c r="G66" s="32"/>
      <c r="H66" s="32"/>
      <c r="I66" s="32"/>
      <c r="J66" s="32"/>
    </row>
    <row r="67" spans="1:10" ht="15" x14ac:dyDescent="0.25">
      <c r="A67" s="34"/>
      <c r="B67" s="9"/>
      <c r="C67" s="9"/>
      <c r="D67" s="9"/>
      <c r="E67" s="34"/>
      <c r="F67" s="34"/>
      <c r="G67" s="34"/>
      <c r="H67" s="34"/>
      <c r="I67" s="34"/>
      <c r="J67" s="9"/>
    </row>
    <row r="68" spans="1:10" ht="15" x14ac:dyDescent="0.25">
      <c r="A68" s="34"/>
      <c r="B68" s="9"/>
      <c r="C68" s="9"/>
      <c r="D68" s="9"/>
      <c r="E68" s="34"/>
      <c r="F68" s="34"/>
      <c r="G68" s="34"/>
      <c r="H68" s="34"/>
      <c r="I68" s="34"/>
      <c r="J68" s="9"/>
    </row>
    <row r="69" spans="1:10" ht="15" x14ac:dyDescent="0.25">
      <c r="A69" s="34"/>
      <c r="B69" s="9"/>
      <c r="C69" s="9"/>
      <c r="D69" s="9"/>
      <c r="E69" s="34"/>
      <c r="F69" s="34"/>
      <c r="G69" s="34"/>
      <c r="H69" s="34"/>
      <c r="I69" s="34"/>
      <c r="J69" s="9"/>
    </row>
    <row r="70" spans="1:10" ht="15" x14ac:dyDescent="0.25">
      <c r="A70" s="34"/>
      <c r="B70" s="9"/>
      <c r="C70" s="9"/>
      <c r="D70" s="9"/>
      <c r="E70" s="34"/>
      <c r="F70" s="34"/>
      <c r="G70" s="34"/>
      <c r="H70" s="34"/>
      <c r="I70" s="34"/>
      <c r="J70" s="9"/>
    </row>
    <row r="71" spans="1:10" ht="15" x14ac:dyDescent="0.25">
      <c r="A71" s="34"/>
      <c r="B71" s="9"/>
      <c r="C71" s="9"/>
      <c r="D71" s="9"/>
      <c r="E71" s="34"/>
      <c r="F71" s="34"/>
      <c r="G71" s="34"/>
      <c r="H71" s="34"/>
      <c r="I71" s="34"/>
      <c r="J71" s="9"/>
    </row>
    <row r="72" spans="1:10" ht="15" x14ac:dyDescent="0.25">
      <c r="A72" s="34"/>
      <c r="B72" s="9"/>
      <c r="C72" s="9"/>
      <c r="D72" s="9"/>
      <c r="E72" s="34"/>
      <c r="F72" s="34"/>
      <c r="G72" s="34"/>
      <c r="H72" s="34"/>
      <c r="I72" s="34"/>
      <c r="J72" s="9"/>
    </row>
    <row r="73" spans="1:10" ht="15" x14ac:dyDescent="0.25">
      <c r="A73" s="34"/>
      <c r="B73" s="9"/>
      <c r="C73" s="9"/>
      <c r="D73" s="9"/>
      <c r="E73" s="34"/>
      <c r="F73" s="34"/>
      <c r="G73" s="34"/>
      <c r="H73" s="34"/>
      <c r="I73" s="34"/>
      <c r="J73" s="9"/>
    </row>
    <row r="74" spans="1:10" ht="15" x14ac:dyDescent="0.25">
      <c r="A74" s="34"/>
      <c r="B74" s="9"/>
      <c r="C74" s="9"/>
      <c r="D74" s="9"/>
      <c r="E74" s="34"/>
      <c r="F74" s="34"/>
      <c r="G74" s="34"/>
      <c r="H74" s="34"/>
      <c r="I74" s="34"/>
      <c r="J74" s="9"/>
    </row>
    <row r="75" spans="1:10" ht="15" x14ac:dyDescent="0.25">
      <c r="A75" s="34"/>
      <c r="B75" s="9"/>
      <c r="C75" s="9"/>
      <c r="D75" s="9"/>
      <c r="E75" s="34"/>
      <c r="F75" s="34"/>
      <c r="G75" s="34"/>
      <c r="H75" s="34"/>
      <c r="I75" s="34"/>
      <c r="J75" s="9"/>
    </row>
    <row r="76" spans="1:10" x14ac:dyDescent="0.25">
      <c r="A76" s="32"/>
      <c r="B76" s="33"/>
      <c r="C76" s="32"/>
      <c r="D76" s="32"/>
      <c r="E76" s="32"/>
      <c r="F76" s="32"/>
      <c r="G76" s="32"/>
      <c r="H76" s="32"/>
      <c r="I76" s="32"/>
      <c r="J76" s="32"/>
    </row>
    <row r="77" spans="1:10" ht="15" x14ac:dyDescent="0.25">
      <c r="A77" s="34"/>
      <c r="B77" s="9"/>
      <c r="C77" s="9"/>
      <c r="D77" s="9"/>
      <c r="E77" s="34"/>
      <c r="F77" s="34"/>
      <c r="G77" s="34"/>
      <c r="H77" s="34"/>
      <c r="I77" s="34"/>
      <c r="J77" s="9"/>
    </row>
    <row r="78" spans="1:10" ht="15" x14ac:dyDescent="0.25">
      <c r="A78" s="34"/>
      <c r="B78" s="9"/>
      <c r="C78" s="9"/>
      <c r="D78" s="9"/>
      <c r="E78" s="34"/>
      <c r="F78" s="34"/>
      <c r="G78" s="34"/>
      <c r="H78" s="34"/>
      <c r="I78" s="34"/>
      <c r="J78" s="9"/>
    </row>
    <row r="79" spans="1:10" ht="15" x14ac:dyDescent="0.25">
      <c r="A79" s="34"/>
      <c r="B79" s="9"/>
      <c r="C79" s="9"/>
      <c r="D79" s="9"/>
      <c r="E79" s="34"/>
      <c r="F79" s="34"/>
      <c r="G79" s="34"/>
      <c r="H79" s="34"/>
      <c r="I79" s="34"/>
      <c r="J79" s="9"/>
    </row>
    <row r="80" spans="1:10" ht="15" x14ac:dyDescent="0.25">
      <c r="A80" s="34"/>
      <c r="B80" s="9"/>
      <c r="C80" s="9"/>
      <c r="D80" s="9"/>
      <c r="E80" s="34"/>
      <c r="F80" s="34"/>
      <c r="G80" s="34"/>
      <c r="H80" s="34"/>
      <c r="I80" s="34"/>
      <c r="J80" s="9"/>
    </row>
    <row r="81" spans="1:10" ht="15" x14ac:dyDescent="0.25">
      <c r="A81" s="34"/>
      <c r="B81" s="9"/>
      <c r="C81" s="9"/>
      <c r="D81" s="9"/>
      <c r="E81" s="34"/>
      <c r="F81" s="34"/>
      <c r="G81" s="34"/>
      <c r="H81" s="34"/>
      <c r="I81" s="34"/>
      <c r="J81" s="9"/>
    </row>
    <row r="82" spans="1:10" ht="15" x14ac:dyDescent="0.25">
      <c r="A82" s="34"/>
      <c r="B82" s="9"/>
      <c r="C82" s="9"/>
      <c r="D82" s="9"/>
      <c r="E82" s="34"/>
      <c r="F82" s="34"/>
      <c r="G82" s="34"/>
      <c r="H82" s="34"/>
      <c r="I82" s="34"/>
      <c r="J82" s="9"/>
    </row>
    <row r="83" spans="1:10" ht="15" x14ac:dyDescent="0.25">
      <c r="A83" s="34"/>
      <c r="B83" s="9"/>
      <c r="C83" s="9"/>
      <c r="D83" s="9"/>
      <c r="E83" s="34"/>
      <c r="F83" s="34"/>
      <c r="G83" s="34"/>
      <c r="H83" s="34"/>
      <c r="I83" s="34"/>
      <c r="J83" s="9"/>
    </row>
    <row r="84" spans="1:10" ht="15" x14ac:dyDescent="0.25">
      <c r="A84" s="34"/>
      <c r="B84" s="9"/>
      <c r="C84" s="9"/>
      <c r="D84" s="9"/>
      <c r="E84" s="34"/>
      <c r="F84" s="34"/>
      <c r="G84" s="34"/>
      <c r="H84" s="34"/>
      <c r="I84" s="34"/>
      <c r="J84" s="9"/>
    </row>
    <row r="85" spans="1:10" ht="15" x14ac:dyDescent="0.25">
      <c r="A85" s="34"/>
      <c r="B85" s="9"/>
      <c r="C85" s="9"/>
      <c r="D85" s="9"/>
      <c r="E85" s="34"/>
      <c r="F85" s="34"/>
      <c r="G85" s="34"/>
      <c r="H85" s="34"/>
      <c r="I85" s="34"/>
      <c r="J85" s="9"/>
    </row>
    <row r="86" spans="1:10" x14ac:dyDescent="0.25">
      <c r="A86" s="32"/>
      <c r="B86" s="33"/>
      <c r="C86" s="32"/>
      <c r="D86" s="32"/>
      <c r="E86" s="32"/>
      <c r="F86" s="32"/>
      <c r="G86" s="32"/>
      <c r="H86" s="32"/>
      <c r="I86" s="32"/>
      <c r="J86" s="32"/>
    </row>
    <row r="87" spans="1:10" ht="15" x14ac:dyDescent="0.25">
      <c r="A87" s="34"/>
      <c r="B87" s="9"/>
      <c r="C87" s="9"/>
      <c r="D87" s="9"/>
      <c r="E87" s="34"/>
      <c r="F87" s="34"/>
      <c r="G87" s="34"/>
      <c r="H87" s="34"/>
      <c r="I87" s="34"/>
      <c r="J87" s="9"/>
    </row>
    <row r="88" spans="1:10" ht="15" x14ac:dyDescent="0.25">
      <c r="A88" s="34"/>
      <c r="B88" s="9"/>
      <c r="C88" s="9"/>
      <c r="D88" s="9"/>
      <c r="E88" s="34"/>
      <c r="F88" s="34"/>
      <c r="G88" s="34"/>
      <c r="H88" s="34"/>
      <c r="I88" s="34"/>
      <c r="J88" s="9"/>
    </row>
    <row r="89" spans="1:10" ht="15" x14ac:dyDescent="0.25">
      <c r="A89" s="34"/>
      <c r="B89" s="9"/>
      <c r="C89" s="9"/>
      <c r="D89" s="9"/>
      <c r="E89" s="34"/>
      <c r="F89" s="34"/>
      <c r="G89" s="34"/>
      <c r="H89" s="34"/>
      <c r="I89" s="34"/>
      <c r="J89" s="9"/>
    </row>
    <row r="90" spans="1:10" ht="15" x14ac:dyDescent="0.25">
      <c r="A90" s="34"/>
      <c r="B90" s="9"/>
      <c r="C90" s="9"/>
      <c r="D90" s="9"/>
      <c r="E90" s="34"/>
      <c r="F90" s="34"/>
      <c r="G90" s="34"/>
      <c r="H90" s="34"/>
      <c r="I90" s="34"/>
      <c r="J90" s="9"/>
    </row>
    <row r="91" spans="1:10" ht="15" x14ac:dyDescent="0.25">
      <c r="A91" s="34"/>
      <c r="B91" s="9"/>
      <c r="C91" s="9"/>
      <c r="D91" s="9"/>
      <c r="E91" s="34"/>
      <c r="F91" s="34"/>
      <c r="G91" s="34"/>
      <c r="H91" s="34"/>
      <c r="I91" s="34"/>
      <c r="J91" s="9"/>
    </row>
    <row r="92" spans="1:10" ht="15" x14ac:dyDescent="0.25">
      <c r="A92" s="34"/>
      <c r="B92" s="9"/>
      <c r="C92" s="9"/>
      <c r="D92" s="9"/>
      <c r="E92" s="34"/>
      <c r="F92" s="34"/>
      <c r="G92" s="34"/>
      <c r="H92" s="34"/>
      <c r="I92" s="34"/>
      <c r="J92" s="9"/>
    </row>
    <row r="93" spans="1:10" ht="15" x14ac:dyDescent="0.25">
      <c r="A93" s="34"/>
      <c r="B93" s="9"/>
      <c r="C93" s="9"/>
      <c r="D93" s="9"/>
      <c r="E93" s="34"/>
      <c r="F93" s="34"/>
      <c r="G93" s="34"/>
      <c r="H93" s="34"/>
      <c r="I93" s="34"/>
      <c r="J93" s="9"/>
    </row>
    <row r="94" spans="1:10" ht="15" x14ac:dyDescent="0.25">
      <c r="A94" s="34"/>
      <c r="B94" s="9"/>
      <c r="C94" s="9"/>
      <c r="D94" s="9"/>
      <c r="E94" s="34"/>
      <c r="F94" s="34"/>
      <c r="G94" s="34"/>
      <c r="H94" s="34"/>
      <c r="I94" s="34"/>
      <c r="J94" s="9"/>
    </row>
    <row r="95" spans="1:10" x14ac:dyDescent="0.25">
      <c r="A95" s="34"/>
      <c r="B95" s="57"/>
      <c r="C95" s="1256"/>
      <c r="D95" s="1256"/>
      <c r="E95" s="1257"/>
      <c r="F95" s="1257"/>
      <c r="G95" s="1256"/>
      <c r="H95" s="1256"/>
      <c r="I95" s="1256"/>
      <c r="J95" s="34"/>
    </row>
    <row r="96" spans="1:10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1:10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1:10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1:10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1:10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1:10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1:10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1:10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1:10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1:10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1:10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1:10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1:10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1:10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1:10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1:10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1:10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1:10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1:10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1:10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1:10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1:10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1:10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1:10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1:10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1:10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1:10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1:10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1:10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1:10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1:10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1:10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1:10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1:10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1:10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1:10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1:10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1:10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1:10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1:10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1:10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1:10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1:10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1:10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1:10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1:10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1:10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1:10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1:10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1:10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1:10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1:10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1:10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1:10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1:10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1:10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1:10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1:10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1:10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1:10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1:10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1:10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1:10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1:10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1:10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1:10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1:10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1:10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1:10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1:10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1:10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1:10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1:10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1:10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1:10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1:10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1:10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1:10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1:10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1:10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1:10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1:10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1:10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1:10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1:10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1:10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1:10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1:10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1:10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1:10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1:10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1:10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1:10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1:10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1:10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1:10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1:10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1:10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1:10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1:10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1:10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1:10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1:10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1:10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1:10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1:10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1:10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1:10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1:10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1:10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1:10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1:10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1:10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1:10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1:10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1:10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1:10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1:10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1:10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1:10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1:10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1:10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1:10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1:10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1:10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1:10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1:10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1:10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1:10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1:10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1:10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1:10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1:10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1:10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1:10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1:10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1:10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1:10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1:10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1:10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1:10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1:10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1:10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1:10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1:10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1:10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1:10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1:10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1:10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1:10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1:10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1:10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1:10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1:10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1:10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1:10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1:10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1:10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1:10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1:10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1:10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1:10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1:10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1:10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1:10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1:10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1:10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1:10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1:10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1:10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1:10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1:10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1:10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1:10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1:10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1:10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1:10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1:10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1:10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1:10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1:10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1:10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1:10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1:10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1:10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1:10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1:10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1:10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1:10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1:10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1:10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1:10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1:10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1:10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1:10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1:10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1:10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1:10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1:10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1:10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1:10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1:10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1:10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1:10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1:10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1:10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1:10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1:10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1:10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1:10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1:10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1:10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1:10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1:10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1:10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1:10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1:10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1:10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1:10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1:10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1:10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1:10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1:10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1:10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1:10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1:10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1:10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1:10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1:10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1:10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1:10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1:10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1:10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1:10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1:10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1:10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1:10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1:10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1:10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1:10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1:10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1:10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1:10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1:10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1:10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1:10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1:10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1:10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1:10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1:10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1:10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1:10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1:10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1:10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1:10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1:10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1:10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1:10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  <row r="1001" spans="1:10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</row>
    <row r="1002" spans="1:10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</row>
    <row r="1003" spans="1:10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</row>
    <row r="1004" spans="1:10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</row>
    <row r="1005" spans="1:10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</row>
    <row r="1006" spans="1:10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</row>
    <row r="1007" spans="1:10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</row>
    <row r="1008" spans="1:10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</row>
    <row r="1009" spans="1:10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</row>
    <row r="1010" spans="1:10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</row>
    <row r="1011" spans="1:10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</row>
    <row r="1012" spans="1:10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</row>
    <row r="1013" spans="1:10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</row>
    <row r="1014" spans="1:10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</row>
    <row r="1015" spans="1:10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</row>
    <row r="1016" spans="1:10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</row>
    <row r="1017" spans="1:10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</row>
    <row r="1018" spans="1:10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</row>
    <row r="1019" spans="1:10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</row>
    <row r="1020" spans="1:10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</row>
    <row r="1021" spans="1:10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</row>
    <row r="1022" spans="1:10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</row>
    <row r="1023" spans="1:10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</row>
    <row r="1024" spans="1:10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</row>
    <row r="1025" spans="1:10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</row>
    <row r="1026" spans="1:10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</row>
    <row r="1027" spans="1:10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</row>
    <row r="1028" spans="1:10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</row>
    <row r="1029" spans="1:10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</row>
    <row r="1030" spans="1:10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</row>
    <row r="1031" spans="1:10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</row>
    <row r="1032" spans="1:10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</row>
    <row r="1033" spans="1:10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</row>
    <row r="1034" spans="1:10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</row>
    <row r="1035" spans="1:10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</row>
    <row r="1036" spans="1:10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</row>
    <row r="1037" spans="1:10" x14ac:dyDescent="0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</row>
    <row r="1038" spans="1:10" x14ac:dyDescent="0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</row>
    <row r="1039" spans="1:10" x14ac:dyDescent="0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</row>
    <row r="1040" spans="1:10" x14ac:dyDescent="0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</row>
    <row r="1041" spans="1:10" x14ac:dyDescent="0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</row>
    <row r="1042" spans="1:10" x14ac:dyDescent="0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</row>
    <row r="1043" spans="1:10" x14ac:dyDescent="0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</row>
    <row r="1044" spans="1:10" x14ac:dyDescent="0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</row>
    <row r="1045" spans="1:10" x14ac:dyDescent="0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</row>
    <row r="1046" spans="1:10" x14ac:dyDescent="0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</row>
    <row r="1047" spans="1:10" x14ac:dyDescent="0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</row>
    <row r="1048" spans="1:10" x14ac:dyDescent="0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</row>
    <row r="1049" spans="1:10" x14ac:dyDescent="0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</row>
    <row r="1050" spans="1:10" x14ac:dyDescent="0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</row>
    <row r="1051" spans="1:10" x14ac:dyDescent="0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</row>
    <row r="1052" spans="1:10" x14ac:dyDescent="0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</row>
    <row r="1053" spans="1:10" x14ac:dyDescent="0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</row>
    <row r="1054" spans="1:10" x14ac:dyDescent="0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</row>
    <row r="1055" spans="1:10" x14ac:dyDescent="0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</row>
    <row r="1056" spans="1:10" x14ac:dyDescent="0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</row>
    <row r="1057" spans="1:10" x14ac:dyDescent="0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</row>
    <row r="1058" spans="1:10" x14ac:dyDescent="0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</row>
    <row r="1059" spans="1:10" x14ac:dyDescent="0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</row>
    <row r="1060" spans="1:10" x14ac:dyDescent="0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</row>
    <row r="1061" spans="1:10" x14ac:dyDescent="0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</row>
    <row r="1062" spans="1:10" x14ac:dyDescent="0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</row>
    <row r="1063" spans="1:10" x14ac:dyDescent="0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</row>
    <row r="1064" spans="1:10" x14ac:dyDescent="0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</row>
    <row r="1065" spans="1:10" x14ac:dyDescent="0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</row>
    <row r="1066" spans="1:10" x14ac:dyDescent="0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</row>
    <row r="1067" spans="1:10" x14ac:dyDescent="0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</row>
    <row r="1068" spans="1:10" x14ac:dyDescent="0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</row>
    <row r="1069" spans="1:10" x14ac:dyDescent="0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</row>
    <row r="1070" spans="1:10" x14ac:dyDescent="0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</row>
    <row r="1071" spans="1:10" x14ac:dyDescent="0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</row>
    <row r="1072" spans="1:10" x14ac:dyDescent="0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</row>
    <row r="1073" spans="1:10" x14ac:dyDescent="0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</row>
    <row r="1074" spans="1:10" x14ac:dyDescent="0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</row>
    <row r="1075" spans="1:10" x14ac:dyDescent="0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</row>
    <row r="1076" spans="1:10" x14ac:dyDescent="0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</row>
    <row r="1077" spans="1:10" x14ac:dyDescent="0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</row>
    <row r="1078" spans="1:10" x14ac:dyDescent="0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</row>
    <row r="1079" spans="1:10" x14ac:dyDescent="0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</row>
    <row r="1080" spans="1:10" x14ac:dyDescent="0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</row>
    <row r="1081" spans="1:10" x14ac:dyDescent="0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</row>
    <row r="1082" spans="1:10" x14ac:dyDescent="0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</row>
    <row r="1083" spans="1:10" x14ac:dyDescent="0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</row>
    <row r="1084" spans="1:10" x14ac:dyDescent="0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</row>
    <row r="1085" spans="1:10" x14ac:dyDescent="0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</row>
    <row r="1086" spans="1:10" x14ac:dyDescent="0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</row>
    <row r="1087" spans="1:10" x14ac:dyDescent="0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</row>
    <row r="1088" spans="1:10" x14ac:dyDescent="0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</row>
    <row r="1089" spans="1:10" x14ac:dyDescent="0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</row>
    <row r="1090" spans="1:10" x14ac:dyDescent="0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</row>
    <row r="1091" spans="1:10" x14ac:dyDescent="0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</row>
    <row r="1092" spans="1:10" x14ac:dyDescent="0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</row>
    <row r="1093" spans="1:10" x14ac:dyDescent="0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</row>
    <row r="1094" spans="1:10" x14ac:dyDescent="0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</row>
    <row r="1095" spans="1:10" x14ac:dyDescent="0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</row>
    <row r="1096" spans="1:10" x14ac:dyDescent="0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</row>
    <row r="1097" spans="1:10" x14ac:dyDescent="0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</row>
    <row r="1098" spans="1:10" x14ac:dyDescent="0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</row>
    <row r="1099" spans="1:10" x14ac:dyDescent="0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</row>
    <row r="1100" spans="1:10" x14ac:dyDescent="0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</row>
    <row r="1101" spans="1:10" x14ac:dyDescent="0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</row>
    <row r="1102" spans="1:10" x14ac:dyDescent="0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</row>
    <row r="1103" spans="1:10" x14ac:dyDescent="0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</row>
    <row r="1104" spans="1:10" x14ac:dyDescent="0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</row>
    <row r="1105" spans="1:10" x14ac:dyDescent="0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</row>
    <row r="1106" spans="1:10" x14ac:dyDescent="0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</row>
    <row r="1107" spans="1:10" x14ac:dyDescent="0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</row>
    <row r="1108" spans="1:10" x14ac:dyDescent="0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</row>
    <row r="1109" spans="1:10" x14ac:dyDescent="0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</row>
    <row r="1110" spans="1:10" x14ac:dyDescent="0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</row>
    <row r="1111" spans="1:10" x14ac:dyDescent="0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</row>
    <row r="1112" spans="1:10" x14ac:dyDescent="0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</row>
    <row r="1113" spans="1:10" x14ac:dyDescent="0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</row>
    <row r="1114" spans="1:10" x14ac:dyDescent="0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</row>
    <row r="1115" spans="1:10" x14ac:dyDescent="0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</row>
    <row r="1116" spans="1:10" x14ac:dyDescent="0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</row>
    <row r="1117" spans="1:10" x14ac:dyDescent="0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</row>
    <row r="1118" spans="1:10" x14ac:dyDescent="0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</row>
    <row r="1119" spans="1:10" x14ac:dyDescent="0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</row>
    <row r="1120" spans="1:10" x14ac:dyDescent="0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</row>
    <row r="1121" spans="1:10" x14ac:dyDescent="0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</row>
    <row r="1122" spans="1:10" x14ac:dyDescent="0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</row>
    <row r="1123" spans="1:10" x14ac:dyDescent="0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</row>
    <row r="1124" spans="1:10" x14ac:dyDescent="0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</row>
    <row r="1125" spans="1:10" x14ac:dyDescent="0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</row>
    <row r="1126" spans="1:10" x14ac:dyDescent="0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</row>
    <row r="1127" spans="1:10" x14ac:dyDescent="0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</row>
    <row r="1128" spans="1:10" x14ac:dyDescent="0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</row>
    <row r="1129" spans="1:10" x14ac:dyDescent="0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</row>
    <row r="1130" spans="1:10" x14ac:dyDescent="0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</row>
    <row r="1131" spans="1:10" x14ac:dyDescent="0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</row>
    <row r="1132" spans="1:10" x14ac:dyDescent="0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</row>
    <row r="1133" spans="1:10" x14ac:dyDescent="0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</row>
    <row r="1134" spans="1:10" x14ac:dyDescent="0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</row>
    <row r="1135" spans="1:10" x14ac:dyDescent="0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</row>
    <row r="1136" spans="1:10" x14ac:dyDescent="0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</row>
    <row r="1137" spans="1:10" x14ac:dyDescent="0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</row>
    <row r="1138" spans="1:10" x14ac:dyDescent="0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</row>
    <row r="1139" spans="1:10" x14ac:dyDescent="0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</row>
    <row r="1140" spans="1:10" x14ac:dyDescent="0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</row>
    <row r="1141" spans="1:10" x14ac:dyDescent="0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</row>
    <row r="1142" spans="1:10" x14ac:dyDescent="0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</row>
    <row r="1143" spans="1:10" x14ac:dyDescent="0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</row>
    <row r="1144" spans="1:10" x14ac:dyDescent="0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</row>
    <row r="1145" spans="1:10" x14ac:dyDescent="0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</row>
    <row r="1146" spans="1:10" x14ac:dyDescent="0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</row>
    <row r="1147" spans="1:10" x14ac:dyDescent="0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</row>
    <row r="1148" spans="1:10" x14ac:dyDescent="0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</row>
    <row r="1149" spans="1:10" x14ac:dyDescent="0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</row>
    <row r="1150" spans="1:10" x14ac:dyDescent="0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</row>
    <row r="1151" spans="1:10" x14ac:dyDescent="0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</row>
    <row r="1152" spans="1:10" x14ac:dyDescent="0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</row>
    <row r="1153" spans="1:10" x14ac:dyDescent="0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</row>
    <row r="1154" spans="1:10" x14ac:dyDescent="0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</row>
    <row r="1155" spans="1:10" x14ac:dyDescent="0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</row>
    <row r="1156" spans="1:10" x14ac:dyDescent="0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</row>
    <row r="1157" spans="1:10" x14ac:dyDescent="0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</row>
    <row r="1158" spans="1:10" x14ac:dyDescent="0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</row>
    <row r="1159" spans="1:10" x14ac:dyDescent="0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</row>
    <row r="1160" spans="1:10" x14ac:dyDescent="0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</row>
    <row r="1161" spans="1:10" x14ac:dyDescent="0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</row>
    <row r="1162" spans="1:10" x14ac:dyDescent="0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</row>
    <row r="1163" spans="1:10" x14ac:dyDescent="0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</row>
    <row r="1164" spans="1:10" x14ac:dyDescent="0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</row>
    <row r="1165" spans="1:10" x14ac:dyDescent="0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</row>
    <row r="1166" spans="1:10" x14ac:dyDescent="0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</row>
    <row r="1167" spans="1:10" x14ac:dyDescent="0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</row>
    <row r="1168" spans="1:10" x14ac:dyDescent="0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</row>
    <row r="1169" spans="1:10" x14ac:dyDescent="0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</row>
    <row r="1170" spans="1:10" x14ac:dyDescent="0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</row>
    <row r="1171" spans="1:10" x14ac:dyDescent="0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</row>
    <row r="1172" spans="1:10" x14ac:dyDescent="0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</row>
    <row r="1173" spans="1:10" x14ac:dyDescent="0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</row>
    <row r="1174" spans="1:10" x14ac:dyDescent="0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</row>
    <row r="1175" spans="1:10" x14ac:dyDescent="0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</row>
    <row r="1176" spans="1:10" x14ac:dyDescent="0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</row>
    <row r="1177" spans="1:10" x14ac:dyDescent="0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</row>
    <row r="1178" spans="1:10" x14ac:dyDescent="0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</row>
    <row r="1179" spans="1:10" x14ac:dyDescent="0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</row>
    <row r="1180" spans="1:10" x14ac:dyDescent="0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</row>
    <row r="1181" spans="1:10" x14ac:dyDescent="0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</row>
    <row r="1182" spans="1:10" x14ac:dyDescent="0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</row>
    <row r="1183" spans="1:10" x14ac:dyDescent="0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</row>
    <row r="1184" spans="1:10" x14ac:dyDescent="0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</row>
    <row r="1185" spans="1:10" x14ac:dyDescent="0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</row>
    <row r="1186" spans="1:10" x14ac:dyDescent="0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</row>
    <row r="1187" spans="1:10" x14ac:dyDescent="0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</row>
    <row r="1188" spans="1:10" x14ac:dyDescent="0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</row>
    <row r="1189" spans="1:10" x14ac:dyDescent="0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</row>
    <row r="1190" spans="1:10" x14ac:dyDescent="0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</row>
    <row r="1191" spans="1:10" x14ac:dyDescent="0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</row>
    <row r="1192" spans="1:10" x14ac:dyDescent="0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</row>
    <row r="1193" spans="1:10" x14ac:dyDescent="0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</row>
    <row r="1194" spans="1:10" x14ac:dyDescent="0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</row>
    <row r="1195" spans="1:10" x14ac:dyDescent="0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</row>
    <row r="1196" spans="1:10" x14ac:dyDescent="0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</row>
    <row r="1197" spans="1:10" x14ac:dyDescent="0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</row>
    <row r="1198" spans="1:10" x14ac:dyDescent="0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</row>
    <row r="1199" spans="1:10" x14ac:dyDescent="0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</row>
    <row r="1200" spans="1:10" x14ac:dyDescent="0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</row>
    <row r="1201" spans="1:10" x14ac:dyDescent="0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</row>
    <row r="1202" spans="1:10" x14ac:dyDescent="0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</row>
    <row r="1203" spans="1:10" x14ac:dyDescent="0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</row>
    <row r="1204" spans="1:10" x14ac:dyDescent="0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</row>
    <row r="1205" spans="1:10" x14ac:dyDescent="0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</row>
    <row r="1206" spans="1:10" x14ac:dyDescent="0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</row>
    <row r="1207" spans="1:10" x14ac:dyDescent="0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</row>
    <row r="1208" spans="1:10" x14ac:dyDescent="0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</row>
    <row r="1209" spans="1:10" x14ac:dyDescent="0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</row>
    <row r="1210" spans="1:10" x14ac:dyDescent="0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</row>
    <row r="1211" spans="1:10" x14ac:dyDescent="0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</row>
    <row r="1212" spans="1:10" x14ac:dyDescent="0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</row>
    <row r="1213" spans="1:10" x14ac:dyDescent="0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</row>
    <row r="1214" spans="1:10" x14ac:dyDescent="0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</row>
    <row r="1215" spans="1:10" x14ac:dyDescent="0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</row>
    <row r="1216" spans="1:10" x14ac:dyDescent="0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</row>
    <row r="1217" spans="1:10" x14ac:dyDescent="0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</row>
    <row r="1218" spans="1:10" x14ac:dyDescent="0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</row>
    <row r="1219" spans="1:10" x14ac:dyDescent="0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</row>
    <row r="1220" spans="1:10" x14ac:dyDescent="0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</row>
    <row r="1221" spans="1:10" x14ac:dyDescent="0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</row>
    <row r="1222" spans="1:10" x14ac:dyDescent="0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</row>
    <row r="1223" spans="1:10" x14ac:dyDescent="0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</row>
    <row r="1224" spans="1:10" x14ac:dyDescent="0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</row>
    <row r="1225" spans="1:10" x14ac:dyDescent="0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</row>
    <row r="1226" spans="1:10" x14ac:dyDescent="0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</row>
    <row r="1227" spans="1:10" x14ac:dyDescent="0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</row>
    <row r="1228" spans="1:10" x14ac:dyDescent="0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</row>
    <row r="1229" spans="1:10" x14ac:dyDescent="0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</row>
    <row r="1230" spans="1:10" x14ac:dyDescent="0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</row>
    <row r="1231" spans="1:10" x14ac:dyDescent="0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</row>
    <row r="1232" spans="1:10" x14ac:dyDescent="0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</row>
    <row r="1233" spans="1:10" x14ac:dyDescent="0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</row>
    <row r="1234" spans="1:10" x14ac:dyDescent="0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</row>
    <row r="1235" spans="1:10" x14ac:dyDescent="0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</row>
    <row r="1236" spans="1:10" x14ac:dyDescent="0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</row>
    <row r="1237" spans="1:10" x14ac:dyDescent="0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</row>
    <row r="1238" spans="1:10" x14ac:dyDescent="0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</row>
    <row r="1239" spans="1:10" x14ac:dyDescent="0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</row>
    <row r="1240" spans="1:10" x14ac:dyDescent="0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</row>
    <row r="1241" spans="1:10" x14ac:dyDescent="0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</row>
    <row r="1242" spans="1:10" x14ac:dyDescent="0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</row>
    <row r="1243" spans="1:10" x14ac:dyDescent="0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</row>
    <row r="1244" spans="1:10" x14ac:dyDescent="0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</row>
    <row r="1245" spans="1:10" x14ac:dyDescent="0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</row>
    <row r="1246" spans="1:10" x14ac:dyDescent="0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</row>
    <row r="1247" spans="1:10" x14ac:dyDescent="0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</row>
    <row r="1248" spans="1:10" x14ac:dyDescent="0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</row>
    <row r="1249" spans="1:10" x14ac:dyDescent="0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</row>
    <row r="1250" spans="1:10" x14ac:dyDescent="0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</row>
    <row r="1251" spans="1:10" x14ac:dyDescent="0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</row>
    <row r="1252" spans="1:10" x14ac:dyDescent="0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</row>
    <row r="1253" spans="1:10" x14ac:dyDescent="0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</row>
    <row r="1254" spans="1:10" x14ac:dyDescent="0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</row>
    <row r="1255" spans="1:10" x14ac:dyDescent="0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</row>
    <row r="1256" spans="1:10" x14ac:dyDescent="0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</row>
    <row r="1257" spans="1:10" x14ac:dyDescent="0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</row>
    <row r="1258" spans="1:10" x14ac:dyDescent="0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</row>
    <row r="1259" spans="1:10" x14ac:dyDescent="0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</row>
    <row r="1260" spans="1:10" x14ac:dyDescent="0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</row>
    <row r="1261" spans="1:10" x14ac:dyDescent="0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</row>
    <row r="1262" spans="1:10" x14ac:dyDescent="0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</row>
    <row r="1263" spans="1:10" x14ac:dyDescent="0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</row>
    <row r="1264" spans="1:10" x14ac:dyDescent="0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</row>
    <row r="1265" spans="1:10" x14ac:dyDescent="0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</row>
    <row r="1266" spans="1:10" x14ac:dyDescent="0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</row>
    <row r="1267" spans="1:10" x14ac:dyDescent="0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</row>
    <row r="1268" spans="1:10" x14ac:dyDescent="0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</row>
    <row r="1269" spans="1:10" x14ac:dyDescent="0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</row>
    <row r="1270" spans="1:10" x14ac:dyDescent="0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</row>
    <row r="1271" spans="1:10" x14ac:dyDescent="0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</row>
    <row r="1272" spans="1:10" x14ac:dyDescent="0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</row>
    <row r="1273" spans="1:10" x14ac:dyDescent="0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</row>
    <row r="1274" spans="1:10" x14ac:dyDescent="0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</row>
    <row r="1275" spans="1:10" x14ac:dyDescent="0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</row>
    <row r="1276" spans="1:10" x14ac:dyDescent="0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</row>
    <row r="1277" spans="1:10" x14ac:dyDescent="0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</row>
    <row r="1278" spans="1:10" x14ac:dyDescent="0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</row>
    <row r="1279" spans="1:10" x14ac:dyDescent="0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</row>
    <row r="1280" spans="1:10" x14ac:dyDescent="0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</row>
    <row r="1281" spans="1:10" x14ac:dyDescent="0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</row>
    <row r="1282" spans="1:10" x14ac:dyDescent="0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</row>
    <row r="1283" spans="1:10" x14ac:dyDescent="0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</row>
    <row r="1284" spans="1:10" x14ac:dyDescent="0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</row>
    <row r="1285" spans="1:10" x14ac:dyDescent="0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</row>
    <row r="1286" spans="1:10" x14ac:dyDescent="0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</row>
    <row r="1287" spans="1:10" x14ac:dyDescent="0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</row>
    <row r="1288" spans="1:10" x14ac:dyDescent="0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</row>
    <row r="1289" spans="1:10" x14ac:dyDescent="0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</row>
    <row r="1290" spans="1:10" x14ac:dyDescent="0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</row>
    <row r="1291" spans="1:10" x14ac:dyDescent="0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</row>
    <row r="1292" spans="1:10" x14ac:dyDescent="0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</row>
    <row r="1293" spans="1:10" x14ac:dyDescent="0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</row>
    <row r="1294" spans="1:10" x14ac:dyDescent="0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</row>
    <row r="1295" spans="1:10" x14ac:dyDescent="0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</row>
    <row r="1296" spans="1:10" x14ac:dyDescent="0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</row>
    <row r="1297" spans="1:10" x14ac:dyDescent="0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</row>
    <row r="1298" spans="1:10" x14ac:dyDescent="0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</row>
    <row r="1299" spans="1:10" x14ac:dyDescent="0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</row>
    <row r="1300" spans="1:10" x14ac:dyDescent="0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</row>
    <row r="1301" spans="1:10" x14ac:dyDescent="0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</row>
    <row r="1302" spans="1:10" x14ac:dyDescent="0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</row>
    <row r="1303" spans="1:10" x14ac:dyDescent="0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</row>
    <row r="1304" spans="1:10" x14ac:dyDescent="0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</row>
    <row r="1305" spans="1:10" x14ac:dyDescent="0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</row>
    <row r="1306" spans="1:10" x14ac:dyDescent="0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</row>
    <row r="1307" spans="1:10" x14ac:dyDescent="0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</row>
    <row r="1308" spans="1:10" x14ac:dyDescent="0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</row>
    <row r="1309" spans="1:10" x14ac:dyDescent="0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</row>
    <row r="1310" spans="1:10" x14ac:dyDescent="0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</row>
    <row r="1311" spans="1:10" x14ac:dyDescent="0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</row>
    <row r="1312" spans="1:10" x14ac:dyDescent="0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</row>
    <row r="1313" spans="1:10" x14ac:dyDescent="0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</row>
    <row r="1314" spans="1:10" x14ac:dyDescent="0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</row>
    <row r="1315" spans="1:10" x14ac:dyDescent="0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</row>
    <row r="1316" spans="1:10" x14ac:dyDescent="0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</row>
    <row r="1317" spans="1:10" x14ac:dyDescent="0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</row>
    <row r="1318" spans="1:10" x14ac:dyDescent="0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</row>
    <row r="1319" spans="1:10" x14ac:dyDescent="0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</row>
    <row r="1320" spans="1:10" x14ac:dyDescent="0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</row>
    <row r="1321" spans="1:10" x14ac:dyDescent="0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</row>
    <row r="1322" spans="1:10" x14ac:dyDescent="0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</row>
    <row r="1323" spans="1:10" x14ac:dyDescent="0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</row>
    <row r="1324" spans="1:10" x14ac:dyDescent="0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</row>
    <row r="1325" spans="1:10" x14ac:dyDescent="0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</row>
    <row r="1326" spans="1:10" x14ac:dyDescent="0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</row>
    <row r="1327" spans="1:10" x14ac:dyDescent="0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</row>
    <row r="1328" spans="1:10" x14ac:dyDescent="0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</row>
    <row r="1329" spans="1:10" x14ac:dyDescent="0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09375" defaultRowHeight="13.2" x14ac:dyDescent="0.25"/>
  <cols>
    <col min="1" max="1" width="3.88671875" style="24" customWidth="1"/>
    <col min="2" max="2" width="27.33203125" style="24" bestFit="1" customWidth="1"/>
    <col min="3" max="3" width="8.6640625" style="24" customWidth="1"/>
    <col min="4" max="4" width="23.33203125" style="24" customWidth="1"/>
    <col min="5" max="5" width="5.6640625" style="24" customWidth="1"/>
    <col min="6" max="6" width="2.109375" style="24" customWidth="1"/>
    <col min="7" max="7" width="1.88671875" style="24" customWidth="1"/>
    <col min="8" max="8" width="2.33203125" style="24" customWidth="1"/>
    <col min="9" max="36" width="2.109375" style="24" customWidth="1"/>
    <col min="37" max="37" width="2.109375" style="24" bestFit="1" customWidth="1"/>
    <col min="38" max="38" width="5.88671875" style="24" customWidth="1"/>
    <col min="39" max="39" width="4.33203125" style="24" customWidth="1"/>
    <col min="40" max="40" width="6.109375" style="24" customWidth="1"/>
    <col min="41" max="41" width="5.88671875" style="24" customWidth="1"/>
    <col min="42" max="16384" width="9.109375" style="24"/>
  </cols>
  <sheetData>
    <row r="1" spans="1:44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  <c r="AJ1" s="1162"/>
      <c r="AK1" s="1162"/>
      <c r="AL1" s="1162"/>
      <c r="AM1" s="1162"/>
      <c r="AN1" s="1162"/>
    </row>
    <row r="2" spans="1:44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/>
      <c r="Z2" s="1226"/>
      <c r="AA2" s="1226"/>
      <c r="AB2" s="1226"/>
      <c r="AC2" s="1226"/>
      <c r="AD2" s="1226"/>
      <c r="AE2" s="1226"/>
      <c r="AF2" s="1226"/>
      <c r="AG2" s="1226"/>
      <c r="AH2" s="1226"/>
      <c r="AI2" s="1226"/>
      <c r="AJ2" s="1226"/>
      <c r="AK2" s="1226"/>
      <c r="AL2" s="1226"/>
      <c r="AM2" s="1226"/>
      <c r="AN2" s="1226"/>
    </row>
    <row r="3" spans="1:44" ht="15" customHeight="1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274"/>
      <c r="R3" s="1274"/>
      <c r="S3" s="1274"/>
      <c r="T3" s="1274"/>
      <c r="U3" s="1274"/>
      <c r="V3" s="1274"/>
      <c r="W3" s="1274"/>
      <c r="X3" s="1274"/>
      <c r="Y3" s="1274"/>
      <c r="Z3" s="1274"/>
      <c r="AA3" s="1274"/>
      <c r="AB3" s="1274"/>
      <c r="AC3" s="1274"/>
      <c r="AD3" s="1274"/>
      <c r="AE3" s="1274"/>
      <c r="AF3" s="1274"/>
      <c r="AG3" s="1274"/>
      <c r="AH3" s="1274"/>
      <c r="AI3" s="1274"/>
      <c r="AJ3" s="1274"/>
      <c r="AK3" s="1274"/>
      <c r="AL3" s="1274"/>
      <c r="AM3" s="1274"/>
      <c r="AN3" s="1274"/>
    </row>
    <row r="4" spans="1:44" x14ac:dyDescent="0.25">
      <c r="A4" s="54"/>
      <c r="B4" s="53"/>
      <c r="C4" s="11"/>
      <c r="D4" s="2"/>
      <c r="E4" s="1273" t="s">
        <v>29</v>
      </c>
      <c r="F4" s="1273"/>
      <c r="G4" s="1273"/>
      <c r="H4" s="1273"/>
      <c r="I4" s="1273"/>
      <c r="J4" s="1273"/>
      <c r="K4" s="1273"/>
      <c r="L4" s="1273"/>
      <c r="M4" s="1273"/>
      <c r="N4" s="1273"/>
      <c r="O4" s="1273"/>
      <c r="P4" s="1273"/>
      <c r="Q4" s="1273"/>
      <c r="R4" s="1273"/>
      <c r="S4" s="1273"/>
      <c r="T4" s="1273"/>
      <c r="U4" s="1273"/>
      <c r="AL4" s="6" t="str">
        <f>d_1</f>
        <v>5 ноября 2016 года</v>
      </c>
    </row>
    <row r="5" spans="1:44" ht="13.8" x14ac:dyDescent="0.25">
      <c r="A5" s="1265" t="s">
        <v>57</v>
      </c>
      <c r="B5" s="1265"/>
      <c r="C5" s="11"/>
      <c r="D5" s="2"/>
      <c r="E5" s="2" t="s">
        <v>392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</row>
    <row r="6" spans="1:44" ht="12.75" customHeight="1" x14ac:dyDescent="0.25">
      <c r="A6" s="6" t="str">
        <f>d_4</f>
        <v>МУЖЧИНЫ</v>
      </c>
      <c r="B6" s="14"/>
      <c r="C6" s="11"/>
      <c r="D6" s="2"/>
      <c r="W6" s="80"/>
      <c r="X6" s="68"/>
      <c r="AA6" s="144" t="str">
        <f>d_5</f>
        <v>г. Красноярск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M6" s="55"/>
      <c r="AN6" s="106" t="s">
        <v>232</v>
      </c>
    </row>
    <row r="7" spans="1:44" ht="18" customHeight="1" x14ac:dyDescent="0.25">
      <c r="A7" s="1282" t="s">
        <v>36</v>
      </c>
      <c r="B7" s="1278" t="s">
        <v>50</v>
      </c>
      <c r="C7" s="1278" t="s">
        <v>68</v>
      </c>
      <c r="D7" s="1278" t="s">
        <v>97</v>
      </c>
      <c r="E7" s="1278" t="s">
        <v>37</v>
      </c>
      <c r="F7" s="1284" t="s">
        <v>78</v>
      </c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  <c r="S7" s="1284"/>
      <c r="T7" s="1284"/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  <c r="AE7" s="1284"/>
      <c r="AF7" s="1284"/>
      <c r="AG7" s="1284"/>
      <c r="AH7" s="1284"/>
      <c r="AI7" s="1284"/>
      <c r="AJ7" s="135"/>
      <c r="AK7" s="135"/>
      <c r="AL7" s="1278" t="s">
        <v>2</v>
      </c>
      <c r="AM7" s="1280" t="s">
        <v>51</v>
      </c>
      <c r="AN7" s="1280" t="s">
        <v>73</v>
      </c>
    </row>
    <row r="8" spans="1:44" x14ac:dyDescent="0.25">
      <c r="A8" s="1283"/>
      <c r="B8" s="1279"/>
      <c r="C8" s="1279"/>
      <c r="D8" s="1279"/>
      <c r="E8" s="1279"/>
      <c r="F8" s="1285"/>
      <c r="G8" s="1285"/>
      <c r="H8" s="1285"/>
      <c r="I8" s="1277"/>
      <c r="J8" s="1277"/>
      <c r="K8" s="1277"/>
      <c r="L8" s="1285"/>
      <c r="M8" s="1285"/>
      <c r="N8" s="1285"/>
      <c r="O8" s="1277"/>
      <c r="P8" s="1277"/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7"/>
      <c r="AD8" s="1286"/>
      <c r="AE8" s="1286"/>
      <c r="AF8" s="1286"/>
      <c r="AG8" s="1286"/>
      <c r="AH8" s="1286"/>
      <c r="AI8" s="1286"/>
      <c r="AJ8" s="135" t="s">
        <v>80</v>
      </c>
      <c r="AK8" s="135" t="s">
        <v>79</v>
      </c>
      <c r="AL8" s="1279"/>
      <c r="AM8" s="1281"/>
      <c r="AN8" s="1281"/>
      <c r="AR8" s="51"/>
    </row>
    <row r="9" spans="1:44" ht="16.5" customHeight="1" x14ac:dyDescent="0.25">
      <c r="A9" s="16" t="s">
        <v>40</v>
      </c>
      <c r="B9" s="150" t="e">
        <f>VLOOKUP($E9,УЧАСТНИКИ!$A$5:$K$1101,3,FALSE)</f>
        <v>#N/A</v>
      </c>
      <c r="C9" s="247" t="e">
        <f>VLOOKUP($E9,УЧАСТНИКИ!$A$5:$K$1101,4,FALSE)</f>
        <v>#N/A</v>
      </c>
      <c r="D9" s="258" t="e">
        <f>VLOOKUP($E9,УЧАСТНИКИ!$A$5:$K$1101,5,FALSE)</f>
        <v>#N/A</v>
      </c>
      <c r="E9" s="153" t="s">
        <v>140</v>
      </c>
      <c r="F9" s="115"/>
      <c r="G9" s="115"/>
      <c r="H9" s="17"/>
      <c r="I9" s="115"/>
      <c r="J9" s="1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3"/>
      <c r="AR9" s="43"/>
    </row>
    <row r="10" spans="1:44" ht="16.5" customHeight="1" x14ac:dyDescent="0.25">
      <c r="A10" s="197" t="s">
        <v>41</v>
      </c>
      <c r="B10" s="150" t="str">
        <f>VLOOKUP($E10,УЧАСТНИКИ!$A$5:$K$1101,3,FALSE)</f>
        <v>Кекин Денис</v>
      </c>
      <c r="C10" s="247">
        <f>VLOOKUP($E10,УЧАСТНИКИ!$A$5:$K$1101,4,FALSE)</f>
        <v>1989</v>
      </c>
      <c r="D10" s="258" t="str">
        <f>VLOOKUP($E10,УЧАСТНИКИ!$A$5:$K$1101,5,FALSE)</f>
        <v>Шарыпово</v>
      </c>
      <c r="E10" s="153" t="s">
        <v>246</v>
      </c>
      <c r="F10" s="115"/>
      <c r="G10" s="115"/>
      <c r="H10" s="17"/>
      <c r="I10" s="115"/>
      <c r="J10" s="11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3"/>
      <c r="AR10" s="49"/>
    </row>
    <row r="11" spans="1:44" ht="16.5" customHeight="1" x14ac:dyDescent="0.25">
      <c r="A11" s="197" t="s">
        <v>42</v>
      </c>
      <c r="B11" s="150" t="e">
        <f>VLOOKUP($E11,УЧАСТНИКИ!$A$5:$K$1101,3,FALSE)</f>
        <v>#N/A</v>
      </c>
      <c r="C11" s="247" t="e">
        <f>VLOOKUP($E11,УЧАСТНИКИ!$A$5:$K$1101,4,FALSE)</f>
        <v>#N/A</v>
      </c>
      <c r="D11" s="258" t="e">
        <f>VLOOKUP($E11,УЧАСТНИКИ!$A$5:$K$1101,5,FALSE)</f>
        <v>#N/A</v>
      </c>
      <c r="E11" s="153" t="s">
        <v>220</v>
      </c>
      <c r="F11" s="115"/>
      <c r="G11" s="115"/>
      <c r="H11" s="17"/>
      <c r="I11" s="115"/>
      <c r="J11" s="11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3"/>
      <c r="AR11" s="49"/>
    </row>
    <row r="12" spans="1:44" ht="16.5" customHeight="1" x14ac:dyDescent="0.25">
      <c r="A12" s="197" t="s">
        <v>43</v>
      </c>
      <c r="B12" s="150" t="e">
        <f>VLOOKUP($E12,УЧАСТНИКИ!$A$5:$K$1101,3,FALSE)</f>
        <v>#N/A</v>
      </c>
      <c r="C12" s="247" t="e">
        <f>VLOOKUP($E12,УЧАСТНИКИ!$A$5:$K$1101,4,FALSE)</f>
        <v>#N/A</v>
      </c>
      <c r="D12" s="258" t="e">
        <f>VLOOKUP($E12,УЧАСТНИКИ!$A$5:$K$1101,5,FALSE)</f>
        <v>#N/A</v>
      </c>
      <c r="E12" s="153" t="s">
        <v>342</v>
      </c>
      <c r="F12" s="115"/>
      <c r="G12" s="115"/>
      <c r="H12" s="17"/>
      <c r="I12" s="115"/>
      <c r="J12" s="1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3"/>
      <c r="AR12" s="49"/>
    </row>
    <row r="13" spans="1:44" ht="16.5" customHeight="1" x14ac:dyDescent="0.25">
      <c r="A13" s="197" t="s">
        <v>44</v>
      </c>
      <c r="B13" s="150" t="e">
        <f>VLOOKUP($E13,УЧАСТНИКИ!$A$5:$K$1101,3,FALSE)</f>
        <v>#N/A</v>
      </c>
      <c r="C13" s="247" t="e">
        <f>VLOOKUP($E13,УЧАСТНИКИ!$A$5:$K$1101,4,FALSE)</f>
        <v>#N/A</v>
      </c>
      <c r="D13" s="258" t="e">
        <f>VLOOKUP($E13,УЧАСТНИКИ!$A$5:$K$1101,5,FALSE)</f>
        <v>#N/A</v>
      </c>
      <c r="E13" s="153" t="s">
        <v>336</v>
      </c>
      <c r="F13" s="115"/>
      <c r="G13" s="115"/>
      <c r="H13" s="17"/>
      <c r="I13" s="115"/>
      <c r="J13" s="1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3"/>
      <c r="AR13" s="49"/>
    </row>
    <row r="14" spans="1:44" ht="16.5" customHeight="1" x14ac:dyDescent="0.25">
      <c r="A14" s="197" t="s">
        <v>45</v>
      </c>
      <c r="B14" s="150" t="e">
        <f>VLOOKUP($E14,УЧАСТНИКИ!$A$5:$K$1101,3,FALSE)</f>
        <v>#N/A</v>
      </c>
      <c r="C14" s="247" t="e">
        <f>VLOOKUP($E14,УЧАСТНИКИ!$A$5:$K$1101,4,FALSE)</f>
        <v>#N/A</v>
      </c>
      <c r="D14" s="258" t="e">
        <f>VLOOKUP($E14,УЧАСТНИКИ!$A$5:$K$1101,5,FALSE)</f>
        <v>#N/A</v>
      </c>
      <c r="E14" s="153" t="s">
        <v>208</v>
      </c>
      <c r="F14" s="115"/>
      <c r="G14" s="115"/>
      <c r="H14" s="17"/>
      <c r="I14" s="115"/>
      <c r="J14" s="1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3"/>
      <c r="AR14" s="49"/>
    </row>
    <row r="15" spans="1:44" ht="16.5" customHeight="1" x14ac:dyDescent="0.25">
      <c r="A15" s="197" t="s">
        <v>46</v>
      </c>
      <c r="B15" s="150" t="e">
        <f>VLOOKUP($E15,УЧАСТНИКИ!$A$5:$K$1101,3,FALSE)</f>
        <v>#N/A</v>
      </c>
      <c r="C15" s="247" t="e">
        <f>VLOOKUP($E15,УЧАСТНИКИ!$A$5:$K$1101,4,FALSE)</f>
        <v>#N/A</v>
      </c>
      <c r="D15" s="258" t="e">
        <f>VLOOKUP($E15,УЧАСТНИКИ!$A$5:$K$1101,5,FALSE)</f>
        <v>#N/A</v>
      </c>
      <c r="E15" s="153" t="s">
        <v>393</v>
      </c>
      <c r="F15" s="115"/>
      <c r="G15" s="115"/>
      <c r="H15" s="17"/>
      <c r="I15" s="115"/>
      <c r="J15" s="1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3"/>
      <c r="AR15" s="49"/>
    </row>
    <row r="16" spans="1:44" ht="16.5" customHeight="1" x14ac:dyDescent="0.25">
      <c r="A16" s="197" t="s">
        <v>84</v>
      </c>
      <c r="B16" s="150" t="e">
        <f>VLOOKUP($E16,УЧАСТНИКИ!$A$5:$K$1101,3,FALSE)</f>
        <v>#N/A</v>
      </c>
      <c r="C16" s="247" t="e">
        <f>VLOOKUP($E16,УЧАСТНИКИ!$A$5:$K$1101,4,FALSE)</f>
        <v>#N/A</v>
      </c>
      <c r="D16" s="258" t="e">
        <f>VLOOKUP($E16,УЧАСТНИКИ!$A$5:$K$1101,5,FALSE)</f>
        <v>#N/A</v>
      </c>
      <c r="E16" s="153" t="s">
        <v>209</v>
      </c>
      <c r="F16" s="115"/>
      <c r="G16" s="115"/>
      <c r="H16" s="17"/>
      <c r="I16" s="115"/>
      <c r="J16" s="1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3"/>
      <c r="AR16" s="49"/>
    </row>
    <row r="17" spans="1:47" ht="16.5" customHeight="1" x14ac:dyDescent="0.25">
      <c r="A17" s="197" t="s">
        <v>90</v>
      </c>
      <c r="B17" s="150" t="e">
        <f>VLOOKUP($E17,УЧАСТНИКИ!$A$5:$K$1101,3,FALSE)</f>
        <v>#N/A</v>
      </c>
      <c r="C17" s="247" t="e">
        <f>VLOOKUP($E17,УЧАСТНИКИ!$A$5:$K$1101,4,FALSE)</f>
        <v>#N/A</v>
      </c>
      <c r="D17" s="258" t="e">
        <f>VLOOKUP($E17,УЧАСТНИКИ!$A$5:$K$1101,5,FALSE)</f>
        <v>#N/A</v>
      </c>
      <c r="E17" s="153" t="s">
        <v>381</v>
      </c>
      <c r="F17" s="115"/>
      <c r="G17" s="115"/>
      <c r="H17" s="17"/>
      <c r="I17" s="115"/>
      <c r="J17" s="1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"/>
      <c r="AR17" s="49"/>
    </row>
    <row r="18" spans="1:47" ht="16.5" customHeight="1" x14ac:dyDescent="0.25">
      <c r="A18" s="197" t="s">
        <v>89</v>
      </c>
      <c r="B18" s="150" t="e">
        <f>VLOOKUP($E18,УЧАСТНИКИ!$A$5:$K$1101,3,FALSE)</f>
        <v>#N/A</v>
      </c>
      <c r="C18" s="247" t="e">
        <f>VLOOKUP($E18,УЧАСТНИКИ!$A$5:$K$1101,4,FALSE)</f>
        <v>#N/A</v>
      </c>
      <c r="D18" s="258" t="e">
        <f>VLOOKUP($E18,УЧАСТНИКИ!$A$5:$K$1101,5,FALSE)</f>
        <v>#N/A</v>
      </c>
      <c r="E18" s="153" t="s">
        <v>380</v>
      </c>
      <c r="F18" s="115"/>
      <c r="G18" s="115"/>
      <c r="H18" s="17"/>
      <c r="I18" s="115"/>
      <c r="J18" s="1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"/>
      <c r="AR18" s="49"/>
    </row>
    <row r="19" spans="1:47" ht="16.5" customHeight="1" x14ac:dyDescent="0.25">
      <c r="A19" s="197" t="s">
        <v>88</v>
      </c>
      <c r="B19" s="150" t="e">
        <f>VLOOKUP($E19,УЧАСТНИКИ!$A$5:$K$1101,3,FALSE)</f>
        <v>#N/A</v>
      </c>
      <c r="C19" s="247" t="e">
        <f>VLOOKUP($E19,УЧАСТНИКИ!$A$5:$K$1101,4,FALSE)</f>
        <v>#N/A</v>
      </c>
      <c r="D19" s="258" t="e">
        <f>VLOOKUP($E19,УЧАСТНИКИ!$A$5:$K$1101,5,FALSE)</f>
        <v>#N/A</v>
      </c>
      <c r="E19" s="153" t="s">
        <v>310</v>
      </c>
      <c r="F19" s="115"/>
      <c r="G19" s="115"/>
      <c r="H19" s="17"/>
      <c r="I19" s="115"/>
      <c r="J19" s="1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"/>
      <c r="AR19" s="49"/>
    </row>
    <row r="20" spans="1:47" ht="16.5" customHeight="1" x14ac:dyDescent="0.25">
      <c r="A20" s="197" t="s">
        <v>87</v>
      </c>
      <c r="B20" s="150" t="e">
        <f>VLOOKUP($E20,УЧАСТНИКИ!$A$5:$K$1101,3,FALSE)</f>
        <v>#N/A</v>
      </c>
      <c r="C20" s="247" t="e">
        <f>VLOOKUP($E20,УЧАСТНИКИ!$A$5:$K$1101,4,FALSE)</f>
        <v>#N/A</v>
      </c>
      <c r="D20" s="258" t="e">
        <f>VLOOKUP($E20,УЧАСТНИКИ!$A$5:$K$1101,5,FALSE)</f>
        <v>#N/A</v>
      </c>
      <c r="E20" s="153" t="s">
        <v>210</v>
      </c>
      <c r="F20" s="115"/>
      <c r="G20" s="115"/>
      <c r="H20" s="17"/>
      <c r="I20" s="115"/>
      <c r="J20" s="1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"/>
      <c r="AR20" s="49"/>
    </row>
    <row r="21" spans="1:47" ht="16.5" customHeight="1" x14ac:dyDescent="0.25">
      <c r="A21" s="255" t="s">
        <v>86</v>
      </c>
      <c r="B21" s="150" t="e">
        <f>VLOOKUP($E21,УЧАСТНИКИ!$A$5:$K$1101,3,FALSE)</f>
        <v>#N/A</v>
      </c>
      <c r="C21" s="247" t="e">
        <f>VLOOKUP($E21,УЧАСТНИКИ!$A$5:$K$1101,4,FALSE)</f>
        <v>#N/A</v>
      </c>
      <c r="D21" s="258" t="e">
        <f>VLOOKUP($E21,УЧАСТНИКИ!$A$5:$K$1101,5,FALSE)</f>
        <v>#N/A</v>
      </c>
      <c r="E21" s="25" t="s">
        <v>285</v>
      </c>
      <c r="F21" s="115"/>
      <c r="G21" s="115"/>
      <c r="H21" s="17"/>
      <c r="I21" s="115"/>
      <c r="J21" s="1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3"/>
      <c r="AR21" s="49"/>
    </row>
    <row r="22" spans="1:47" ht="16.5" customHeight="1" x14ac:dyDescent="0.25">
      <c r="A22" s="255" t="s">
        <v>85</v>
      </c>
      <c r="B22" s="150"/>
      <c r="C22" s="247"/>
      <c r="D22" s="258"/>
      <c r="E22" s="25"/>
      <c r="F22" s="115"/>
      <c r="G22" s="115"/>
      <c r="H22" s="17"/>
      <c r="I22" s="115"/>
      <c r="J22" s="1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3"/>
      <c r="AR22" s="49"/>
    </row>
    <row r="23" spans="1:47" ht="16.5" customHeight="1" x14ac:dyDescent="0.25">
      <c r="A23" s="255" t="s">
        <v>233</v>
      </c>
      <c r="B23" s="150"/>
      <c r="C23" s="247"/>
      <c r="D23" s="258"/>
      <c r="E23" s="25"/>
      <c r="F23" s="115"/>
      <c r="G23" s="115"/>
      <c r="H23" s="17"/>
      <c r="I23" s="115"/>
      <c r="J23" s="11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3"/>
      <c r="AR23" s="49"/>
    </row>
    <row r="24" spans="1:47" ht="16.5" customHeight="1" x14ac:dyDescent="0.25">
      <c r="A24" s="255" t="s">
        <v>91</v>
      </c>
      <c r="B24" s="150"/>
      <c r="C24" s="247"/>
      <c r="D24" s="258"/>
      <c r="E24" s="25"/>
      <c r="F24" s="115"/>
      <c r="G24" s="115"/>
      <c r="H24" s="17"/>
      <c r="I24" s="115"/>
      <c r="J24" s="11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3"/>
      <c r="AR24" s="49"/>
    </row>
    <row r="25" spans="1:47" ht="16.5" customHeight="1" x14ac:dyDescent="0.25">
      <c r="A25" s="197"/>
      <c r="B25" s="150"/>
      <c r="C25" s="151"/>
      <c r="D25" s="152"/>
      <c r="E25" s="25"/>
      <c r="F25" s="115"/>
      <c r="G25" s="115"/>
      <c r="H25" s="17"/>
      <c r="I25" s="115"/>
      <c r="J25" s="11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3"/>
      <c r="AR25" s="49"/>
    </row>
    <row r="26" spans="1:47" ht="15.75" customHeight="1" x14ac:dyDescent="0.25">
      <c r="A26" s="34"/>
      <c r="B26" s="39"/>
      <c r="C26" s="82"/>
      <c r="D26" s="39"/>
      <c r="E26" s="66"/>
      <c r="F26" s="32"/>
      <c r="G26" s="32"/>
      <c r="H26" s="49"/>
      <c r="I26" s="32"/>
      <c r="J26" s="32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82"/>
      <c r="AR26" s="49"/>
    </row>
    <row r="27" spans="1:47" ht="15.75" customHeight="1" x14ac:dyDescent="0.25">
      <c r="A27" s="1238" t="s">
        <v>3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1239"/>
      <c r="AN27" s="1239"/>
      <c r="AO27" s="1239"/>
      <c r="AP27" s="1239"/>
      <c r="AQ27" s="1239"/>
      <c r="AR27" s="1239"/>
      <c r="AS27" s="1239"/>
      <c r="AT27" s="1239"/>
      <c r="AU27" s="1239"/>
    </row>
    <row r="28" spans="1:47" ht="15.75" customHeight="1" x14ac:dyDescent="0.25">
      <c r="A28" s="1238" t="s">
        <v>4</v>
      </c>
      <c r="B28" s="1239"/>
      <c r="C28" s="1239"/>
      <c r="D28" s="1239"/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39"/>
      <c r="AJ28" s="1239"/>
      <c r="AK28" s="1239"/>
      <c r="AL28" s="1239"/>
      <c r="AM28" s="1239"/>
      <c r="AN28" s="1239"/>
      <c r="AO28" s="1239"/>
      <c r="AP28" s="1239"/>
      <c r="AQ28" s="1239"/>
      <c r="AR28" s="1239"/>
      <c r="AS28" s="1239"/>
      <c r="AT28" s="1239"/>
      <c r="AU28" s="1239"/>
    </row>
    <row r="29" spans="1:47" ht="15.75" customHeight="1" x14ac:dyDescent="0.25">
      <c r="A29" s="1240" t="s">
        <v>5</v>
      </c>
      <c r="B29" s="1240"/>
      <c r="C29" s="1240"/>
      <c r="D29" s="1240"/>
      <c r="E29" s="1240"/>
      <c r="F29" s="1240"/>
      <c r="G29" s="1240"/>
      <c r="H29" s="1240"/>
      <c r="I29" s="1240"/>
      <c r="J29" s="1240"/>
      <c r="K29" s="1240"/>
      <c r="L29" s="1240"/>
      <c r="M29" s="1240"/>
      <c r="N29" s="1240"/>
      <c r="O29" s="1240"/>
      <c r="P29" s="1240"/>
      <c r="Q29" s="1240"/>
      <c r="R29" s="1240"/>
      <c r="S29" s="1240"/>
      <c r="T29" s="1240"/>
      <c r="U29" s="1240"/>
      <c r="V29" s="1240"/>
      <c r="W29" s="1240"/>
      <c r="X29" s="1240"/>
      <c r="Y29" s="1240"/>
      <c r="Z29" s="1240"/>
      <c r="AA29" s="1240"/>
      <c r="AB29" s="1240"/>
      <c r="AC29" s="1240"/>
      <c r="AD29" s="1240"/>
      <c r="AE29" s="1240"/>
      <c r="AF29" s="1240"/>
      <c r="AG29" s="1240"/>
      <c r="AH29" s="1240"/>
      <c r="AI29" s="1240"/>
      <c r="AJ29" s="1240"/>
      <c r="AK29" s="1240"/>
      <c r="AL29" s="1240"/>
      <c r="AM29" s="1240"/>
      <c r="AN29" s="1240"/>
      <c r="AO29" s="1240"/>
      <c r="AP29" s="1240"/>
      <c r="AQ29" s="1240"/>
      <c r="AR29" s="1240"/>
      <c r="AS29" s="1240"/>
      <c r="AT29" s="1240"/>
      <c r="AU29" s="1240"/>
    </row>
    <row r="30" spans="1:47" ht="15.75" customHeight="1" x14ac:dyDescent="0.25">
      <c r="A30" s="34"/>
      <c r="B30" s="39"/>
      <c r="C30" s="39"/>
      <c r="D30" s="9"/>
      <c r="E30" s="34"/>
      <c r="F30" s="34"/>
      <c r="G30" s="34"/>
      <c r="H30" s="34"/>
      <c r="I30" s="34"/>
      <c r="J30" s="9"/>
    </row>
    <row r="31" spans="1:47" ht="15.75" customHeight="1" x14ac:dyDescent="0.25">
      <c r="A31" s="34"/>
      <c r="C31" s="39"/>
      <c r="D31" s="9"/>
      <c r="E31" s="34"/>
      <c r="F31" s="34"/>
      <c r="G31" s="34"/>
      <c r="H31" s="34"/>
      <c r="I31" s="34"/>
      <c r="J31" s="9"/>
    </row>
    <row r="32" spans="1:47" ht="15.75" customHeight="1" x14ac:dyDescent="0.25">
      <c r="A32" s="34"/>
      <c r="C32" s="39"/>
      <c r="D32" s="9"/>
      <c r="E32" s="34"/>
      <c r="F32" s="34"/>
      <c r="G32" s="34"/>
      <c r="H32" s="34"/>
      <c r="I32" s="34"/>
      <c r="J32" s="9"/>
    </row>
    <row r="33" spans="1:10" ht="15.75" customHeight="1" x14ac:dyDescent="0.25">
      <c r="A33" s="32"/>
      <c r="C33" s="39"/>
      <c r="D33" s="32"/>
      <c r="E33" s="32"/>
      <c r="F33" s="32"/>
      <c r="G33" s="32"/>
      <c r="H33" s="32"/>
      <c r="I33" s="32"/>
      <c r="J33" s="32"/>
    </row>
    <row r="34" spans="1:10" ht="15.75" customHeight="1" x14ac:dyDescent="0.25">
      <c r="A34" s="34"/>
      <c r="B34" s="9"/>
      <c r="C34" s="9"/>
      <c r="D34" s="9"/>
      <c r="E34" s="34"/>
      <c r="F34" s="34"/>
      <c r="G34" s="34"/>
      <c r="H34" s="34"/>
      <c r="I34" s="34"/>
      <c r="J34" s="9"/>
    </row>
    <row r="35" spans="1:10" ht="15.75" customHeight="1" x14ac:dyDescent="0.25">
      <c r="A35" s="34"/>
      <c r="B35" s="9"/>
      <c r="C35" s="9"/>
      <c r="D35" s="9"/>
      <c r="E35" s="34"/>
      <c r="F35" s="34"/>
      <c r="G35" s="34"/>
      <c r="H35" s="34"/>
      <c r="I35" s="34"/>
      <c r="J35" s="9"/>
    </row>
    <row r="36" spans="1:10" ht="15.75" customHeight="1" x14ac:dyDescent="0.25">
      <c r="A36" s="34"/>
      <c r="B36" s="9"/>
      <c r="C36" s="9"/>
      <c r="D36" s="9"/>
      <c r="E36" s="34"/>
      <c r="F36" s="34"/>
      <c r="G36" s="34"/>
      <c r="H36" s="34"/>
      <c r="I36" s="34"/>
      <c r="J36" s="9"/>
    </row>
    <row r="37" spans="1:10" ht="15.75" customHeight="1" x14ac:dyDescent="0.25">
      <c r="A37" s="34"/>
      <c r="B37" s="9"/>
      <c r="C37" s="9"/>
      <c r="D37" s="9"/>
      <c r="E37" s="34"/>
      <c r="F37" s="34"/>
      <c r="G37" s="34"/>
      <c r="H37" s="34"/>
      <c r="I37" s="34"/>
      <c r="J37" s="9"/>
    </row>
    <row r="38" spans="1:10" ht="15.75" customHeight="1" x14ac:dyDescent="0.25">
      <c r="A38" s="34"/>
      <c r="B38" s="9"/>
      <c r="C38" s="9"/>
      <c r="D38" s="9"/>
      <c r="E38" s="34"/>
      <c r="F38" s="34"/>
      <c r="G38" s="34"/>
      <c r="H38" s="34"/>
      <c r="I38" s="34"/>
      <c r="J38" s="9"/>
    </row>
    <row r="39" spans="1:10" ht="15.75" customHeight="1" x14ac:dyDescent="0.25">
      <c r="A39" s="34"/>
      <c r="B39" s="9"/>
      <c r="C39" s="9"/>
      <c r="D39" s="9"/>
      <c r="E39" s="34"/>
      <c r="F39" s="34"/>
      <c r="G39" s="34"/>
      <c r="H39" s="34"/>
      <c r="I39" s="34"/>
      <c r="J39" s="9"/>
    </row>
    <row r="40" spans="1:10" ht="15.75" customHeight="1" x14ac:dyDescent="0.25">
      <c r="A40" s="34"/>
      <c r="B40" s="9"/>
      <c r="C40" s="9"/>
      <c r="D40" s="9"/>
      <c r="E40" s="34"/>
      <c r="F40" s="34"/>
      <c r="G40" s="34"/>
      <c r="H40" s="34"/>
      <c r="I40" s="34"/>
      <c r="J40" s="9"/>
    </row>
    <row r="41" spans="1:10" ht="15" customHeight="1" x14ac:dyDescent="0.25">
      <c r="A41" s="34"/>
      <c r="B41" s="9"/>
      <c r="C41" s="9"/>
      <c r="D41" s="9"/>
      <c r="E41" s="34"/>
      <c r="F41" s="34"/>
      <c r="G41" s="34"/>
      <c r="H41" s="34"/>
      <c r="I41" s="34"/>
      <c r="J41" s="9"/>
    </row>
    <row r="42" spans="1:10" ht="15" customHeight="1" x14ac:dyDescent="0.25">
      <c r="A42" s="34"/>
      <c r="B42" s="9"/>
      <c r="C42" s="9"/>
      <c r="D42" s="9"/>
      <c r="E42" s="34"/>
      <c r="F42" s="34"/>
      <c r="G42" s="34"/>
      <c r="H42" s="34"/>
      <c r="I42" s="34"/>
      <c r="J42" s="9"/>
    </row>
    <row r="43" spans="1:10" ht="15.75" customHeight="1" x14ac:dyDescent="0.25">
      <c r="A43" s="32"/>
      <c r="B43" s="33"/>
      <c r="C43" s="32"/>
      <c r="D43" s="32"/>
      <c r="E43" s="32"/>
      <c r="F43" s="32"/>
      <c r="G43" s="32"/>
      <c r="H43" s="32"/>
      <c r="I43" s="32"/>
      <c r="J43" s="32"/>
    </row>
    <row r="44" spans="1:10" ht="15.75" customHeight="1" x14ac:dyDescent="0.25">
      <c r="A44" s="34"/>
      <c r="B44" s="9"/>
      <c r="C44" s="9"/>
      <c r="D44" s="9"/>
      <c r="E44" s="34"/>
      <c r="F44" s="34"/>
      <c r="G44" s="34"/>
      <c r="H44" s="34"/>
      <c r="I44" s="34"/>
      <c r="J44" s="9"/>
    </row>
    <row r="45" spans="1:10" ht="15.75" customHeight="1" x14ac:dyDescent="0.25">
      <c r="A45" s="34"/>
      <c r="B45" s="9"/>
      <c r="C45" s="9"/>
      <c r="D45" s="9"/>
      <c r="E45" s="34"/>
      <c r="F45" s="34"/>
      <c r="G45" s="34"/>
      <c r="H45" s="34"/>
      <c r="I45" s="34"/>
      <c r="J45" s="9"/>
    </row>
    <row r="46" spans="1:10" ht="15.75" customHeight="1" x14ac:dyDescent="0.25">
      <c r="A46" s="34"/>
      <c r="B46" s="9"/>
      <c r="C46" s="9"/>
      <c r="D46" s="9"/>
      <c r="E46" s="34"/>
      <c r="F46" s="34"/>
      <c r="G46" s="34"/>
      <c r="H46" s="34"/>
      <c r="I46" s="34"/>
      <c r="J46" s="9"/>
    </row>
    <row r="47" spans="1:10" ht="15.75" customHeight="1" x14ac:dyDescent="0.25">
      <c r="A47" s="34"/>
      <c r="B47" s="9"/>
      <c r="C47" s="9"/>
      <c r="D47" s="9"/>
      <c r="E47" s="34"/>
      <c r="F47" s="34"/>
      <c r="G47" s="34"/>
      <c r="H47" s="34"/>
      <c r="I47" s="34"/>
      <c r="J47" s="9"/>
    </row>
    <row r="48" spans="1:10" ht="15.75" customHeight="1" x14ac:dyDescent="0.25">
      <c r="A48" s="34"/>
      <c r="B48" s="9"/>
      <c r="C48" s="9"/>
      <c r="D48" s="9"/>
      <c r="E48" s="34"/>
      <c r="F48" s="34"/>
      <c r="G48" s="34"/>
      <c r="H48" s="34"/>
      <c r="I48" s="34"/>
      <c r="J48" s="9"/>
    </row>
    <row r="49" spans="1:10" ht="15.75" customHeight="1" x14ac:dyDescent="0.25">
      <c r="A49" s="34"/>
      <c r="B49" s="9"/>
      <c r="C49" s="9"/>
      <c r="D49" s="9"/>
      <c r="E49" s="34"/>
      <c r="F49" s="34"/>
      <c r="G49" s="34"/>
      <c r="H49" s="34"/>
      <c r="I49" s="34"/>
      <c r="J49" s="9"/>
    </row>
    <row r="50" spans="1:10" ht="15.75" customHeight="1" x14ac:dyDescent="0.25">
      <c r="A50" s="34"/>
      <c r="B50" s="9"/>
      <c r="C50" s="9"/>
      <c r="D50" s="9"/>
      <c r="E50" s="34"/>
      <c r="F50" s="34"/>
      <c r="G50" s="34"/>
      <c r="H50" s="34"/>
      <c r="I50" s="34"/>
      <c r="J50" s="9"/>
    </row>
    <row r="51" spans="1:10" ht="15.75" customHeight="1" x14ac:dyDescent="0.25">
      <c r="A51" s="34"/>
      <c r="B51" s="9"/>
      <c r="C51" s="9"/>
      <c r="D51" s="9"/>
      <c r="E51" s="34"/>
      <c r="F51" s="34"/>
      <c r="G51" s="34"/>
      <c r="H51" s="34"/>
      <c r="I51" s="34"/>
      <c r="J51" s="9"/>
    </row>
    <row r="52" spans="1:10" ht="15.75" customHeight="1" x14ac:dyDescent="0.25">
      <c r="A52" s="34"/>
      <c r="B52" s="57"/>
      <c r="C52" s="1256"/>
      <c r="D52" s="1256"/>
      <c r="E52" s="1257"/>
      <c r="F52" s="1257"/>
      <c r="G52" s="1256"/>
      <c r="H52" s="1256"/>
      <c r="I52" s="1256"/>
      <c r="J52" s="34"/>
    </row>
    <row r="53" spans="1:10" ht="15.7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customHeight="1" x14ac:dyDescent="0.25">
      <c r="A54" s="58"/>
      <c r="B54" s="59"/>
      <c r="C54" s="59"/>
      <c r="D54" s="59"/>
      <c r="E54" s="59"/>
      <c r="F54" s="59"/>
      <c r="G54" s="59"/>
      <c r="H54" s="59"/>
      <c r="I54" s="60"/>
      <c r="J54" s="59"/>
    </row>
    <row r="55" spans="1:10" ht="15.75" customHeight="1" x14ac:dyDescent="0.25">
      <c r="A55" s="61"/>
      <c r="B55" s="59"/>
      <c r="C55" s="59"/>
      <c r="D55" s="59"/>
      <c r="E55" s="61"/>
      <c r="F55" s="59"/>
      <c r="G55" s="59"/>
      <c r="H55" s="59"/>
      <c r="I55" s="61"/>
      <c r="J55" s="59"/>
    </row>
    <row r="56" spans="1:10" ht="15.75" customHeight="1" x14ac:dyDescent="0.25">
      <c r="A56" s="62"/>
      <c r="B56" s="62"/>
      <c r="C56" s="62"/>
      <c r="D56" s="62"/>
      <c r="E56" s="62"/>
      <c r="F56" s="63"/>
      <c r="G56" s="64"/>
      <c r="H56" s="65"/>
      <c r="I56" s="62"/>
      <c r="J56" s="62"/>
    </row>
    <row r="57" spans="1:10" ht="15.75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5.75" customHeight="1" x14ac:dyDescent="0.25">
      <c r="A58" s="32"/>
      <c r="B58" s="33"/>
      <c r="C58" s="32"/>
      <c r="D58" s="32"/>
      <c r="E58" s="32"/>
      <c r="F58" s="32"/>
      <c r="G58" s="32"/>
      <c r="H58" s="32"/>
      <c r="I58" s="32"/>
      <c r="J58" s="32"/>
    </row>
    <row r="59" spans="1:10" ht="15.75" customHeight="1" x14ac:dyDescent="0.25">
      <c r="A59" s="34"/>
      <c r="B59" s="9"/>
      <c r="C59" s="9"/>
      <c r="D59" s="9"/>
      <c r="E59" s="34"/>
      <c r="F59" s="34"/>
      <c r="G59" s="34"/>
      <c r="H59" s="34"/>
      <c r="I59" s="34"/>
      <c r="J59" s="9"/>
    </row>
    <row r="60" spans="1:10" ht="15.75" customHeight="1" x14ac:dyDescent="0.25">
      <c r="A60" s="34"/>
      <c r="B60" s="9"/>
      <c r="C60" s="9"/>
      <c r="D60" s="9"/>
      <c r="E60" s="34"/>
      <c r="F60" s="34"/>
      <c r="G60" s="34"/>
      <c r="H60" s="34"/>
      <c r="I60" s="34"/>
      <c r="J60" s="9"/>
    </row>
    <row r="61" spans="1:10" ht="15.75" customHeight="1" x14ac:dyDescent="0.25">
      <c r="A61" s="34"/>
      <c r="B61" s="9"/>
      <c r="C61" s="9"/>
      <c r="D61" s="9"/>
      <c r="E61" s="34"/>
      <c r="F61" s="34"/>
      <c r="G61" s="34"/>
      <c r="H61" s="34"/>
      <c r="I61" s="34"/>
      <c r="J61" s="9"/>
    </row>
    <row r="62" spans="1:10" ht="15.75" customHeight="1" x14ac:dyDescent="0.25">
      <c r="A62" s="34"/>
      <c r="B62" s="9"/>
      <c r="C62" s="9"/>
      <c r="D62" s="9"/>
      <c r="E62" s="34"/>
      <c r="F62" s="34"/>
      <c r="G62" s="34"/>
      <c r="H62" s="34"/>
      <c r="I62" s="34"/>
      <c r="J62" s="9"/>
    </row>
    <row r="63" spans="1:10" ht="15" x14ac:dyDescent="0.25">
      <c r="A63" s="34"/>
      <c r="B63" s="9"/>
      <c r="C63" s="9"/>
      <c r="D63" s="9"/>
      <c r="E63" s="34"/>
      <c r="F63" s="34"/>
      <c r="G63" s="34"/>
      <c r="H63" s="34"/>
      <c r="I63" s="34"/>
      <c r="J63" s="9"/>
    </row>
    <row r="64" spans="1:10" ht="15" x14ac:dyDescent="0.25">
      <c r="A64" s="34"/>
      <c r="B64" s="9"/>
      <c r="C64" s="9"/>
      <c r="D64" s="9"/>
      <c r="E64" s="34"/>
      <c r="F64" s="34"/>
      <c r="G64" s="34"/>
      <c r="H64" s="34"/>
      <c r="I64" s="34"/>
      <c r="J64" s="9"/>
    </row>
    <row r="65" spans="1:10" ht="15" x14ac:dyDescent="0.25">
      <c r="A65" s="34"/>
      <c r="B65" s="9"/>
      <c r="C65" s="9"/>
      <c r="D65" s="9"/>
      <c r="E65" s="34"/>
      <c r="F65" s="34"/>
      <c r="G65" s="34"/>
      <c r="H65" s="34"/>
      <c r="I65" s="34"/>
      <c r="J65" s="9"/>
    </row>
    <row r="66" spans="1:10" ht="15" x14ac:dyDescent="0.25">
      <c r="A66" s="34"/>
      <c r="B66" s="9"/>
      <c r="C66" s="9"/>
      <c r="D66" s="9"/>
      <c r="E66" s="34"/>
      <c r="F66" s="34"/>
      <c r="G66" s="34"/>
      <c r="H66" s="34"/>
      <c r="I66" s="34"/>
      <c r="J66" s="9"/>
    </row>
    <row r="67" spans="1:10" ht="15" x14ac:dyDescent="0.25">
      <c r="A67" s="34"/>
      <c r="B67" s="9"/>
      <c r="C67" s="9"/>
      <c r="D67" s="9"/>
      <c r="E67" s="34"/>
      <c r="F67" s="34"/>
      <c r="G67" s="34"/>
      <c r="H67" s="34"/>
      <c r="I67" s="34"/>
      <c r="J67" s="9"/>
    </row>
    <row r="68" spans="1:10" x14ac:dyDescent="0.25">
      <c r="A68" s="32"/>
      <c r="B68" s="33"/>
      <c r="C68" s="32"/>
      <c r="D68" s="32"/>
      <c r="E68" s="32"/>
      <c r="F68" s="32"/>
      <c r="G68" s="32"/>
      <c r="H68" s="32"/>
      <c r="I68" s="32"/>
      <c r="J68" s="32"/>
    </row>
    <row r="69" spans="1:10" ht="15" x14ac:dyDescent="0.25">
      <c r="A69" s="34"/>
      <c r="B69" s="9"/>
      <c r="C69" s="9"/>
      <c r="D69" s="9"/>
      <c r="E69" s="34"/>
      <c r="F69" s="34"/>
      <c r="G69" s="34"/>
      <c r="H69" s="34"/>
      <c r="I69" s="34"/>
      <c r="J69" s="9"/>
    </row>
    <row r="70" spans="1:10" ht="15" x14ac:dyDescent="0.25">
      <c r="A70" s="34"/>
      <c r="B70" s="9"/>
      <c r="C70" s="9"/>
      <c r="D70" s="9"/>
      <c r="E70" s="34"/>
      <c r="F70" s="34"/>
      <c r="G70" s="34"/>
      <c r="H70" s="34"/>
      <c r="I70" s="34"/>
      <c r="J70" s="9"/>
    </row>
    <row r="71" spans="1:10" ht="15" x14ac:dyDescent="0.25">
      <c r="A71" s="34"/>
      <c r="B71" s="9"/>
      <c r="C71" s="9"/>
      <c r="D71" s="9"/>
      <c r="E71" s="34"/>
      <c r="F71" s="34"/>
      <c r="G71" s="34"/>
      <c r="H71" s="34"/>
      <c r="I71" s="34"/>
      <c r="J71" s="9"/>
    </row>
    <row r="72" spans="1:10" ht="15" x14ac:dyDescent="0.25">
      <c r="A72" s="34"/>
      <c r="B72" s="9"/>
      <c r="C72" s="9"/>
      <c r="D72" s="9"/>
      <c r="E72" s="34"/>
      <c r="F72" s="34"/>
      <c r="G72" s="34"/>
      <c r="H72" s="34"/>
      <c r="I72" s="34"/>
      <c r="J72" s="9"/>
    </row>
    <row r="73" spans="1:10" ht="15" x14ac:dyDescent="0.25">
      <c r="A73" s="34"/>
      <c r="B73" s="9"/>
      <c r="C73" s="9"/>
      <c r="D73" s="9"/>
      <c r="E73" s="34"/>
      <c r="F73" s="34"/>
      <c r="G73" s="34"/>
      <c r="H73" s="34"/>
      <c r="I73" s="34"/>
      <c r="J73" s="9"/>
    </row>
    <row r="74" spans="1:10" ht="15" x14ac:dyDescent="0.25">
      <c r="A74" s="34"/>
      <c r="B74" s="9"/>
      <c r="C74" s="9"/>
      <c r="D74" s="9"/>
      <c r="E74" s="34"/>
      <c r="F74" s="34"/>
      <c r="G74" s="34"/>
      <c r="H74" s="34"/>
      <c r="I74" s="34"/>
      <c r="J74" s="9"/>
    </row>
    <row r="75" spans="1:10" ht="15" x14ac:dyDescent="0.25">
      <c r="A75" s="34"/>
      <c r="B75" s="9"/>
      <c r="C75" s="9"/>
      <c r="D75" s="9"/>
      <c r="E75" s="34"/>
      <c r="F75" s="34"/>
      <c r="G75" s="34"/>
      <c r="H75" s="34"/>
      <c r="I75" s="34"/>
      <c r="J75" s="9"/>
    </row>
    <row r="76" spans="1:10" ht="15" x14ac:dyDescent="0.25">
      <c r="A76" s="34"/>
      <c r="B76" s="9"/>
      <c r="C76" s="9"/>
      <c r="D76" s="9"/>
      <c r="E76" s="34"/>
      <c r="F76" s="34"/>
      <c r="G76" s="34"/>
      <c r="H76" s="34"/>
      <c r="I76" s="34"/>
      <c r="J76" s="9"/>
    </row>
    <row r="77" spans="1:10" ht="15" x14ac:dyDescent="0.25">
      <c r="A77" s="34"/>
      <c r="B77" s="9"/>
      <c r="C77" s="9"/>
      <c r="D77" s="9"/>
      <c r="E77" s="34"/>
      <c r="F77" s="34"/>
      <c r="G77" s="34"/>
      <c r="H77" s="34"/>
      <c r="I77" s="34"/>
      <c r="J77" s="9"/>
    </row>
    <row r="78" spans="1:10" x14ac:dyDescent="0.25">
      <c r="A78" s="32"/>
      <c r="B78" s="33"/>
      <c r="C78" s="32"/>
      <c r="D78" s="32"/>
      <c r="E78" s="32"/>
      <c r="F78" s="32"/>
      <c r="G78" s="32"/>
      <c r="H78" s="32"/>
      <c r="I78" s="32"/>
      <c r="J78" s="32"/>
    </row>
    <row r="79" spans="1:10" ht="15" x14ac:dyDescent="0.25">
      <c r="A79" s="34"/>
      <c r="B79" s="9"/>
      <c r="C79" s="9"/>
      <c r="D79" s="9"/>
      <c r="E79" s="34"/>
      <c r="F79" s="34"/>
      <c r="G79" s="34"/>
      <c r="H79" s="34"/>
      <c r="I79" s="34"/>
      <c r="J79" s="9"/>
    </row>
    <row r="80" spans="1:10" ht="15" x14ac:dyDescent="0.25">
      <c r="A80" s="34"/>
      <c r="B80" s="9"/>
      <c r="C80" s="9"/>
      <c r="D80" s="9"/>
      <c r="E80" s="34"/>
      <c r="F80" s="34"/>
      <c r="G80" s="34"/>
      <c r="H80" s="34"/>
      <c r="I80" s="34"/>
      <c r="J80" s="9"/>
    </row>
    <row r="81" spans="1:10" ht="15" x14ac:dyDescent="0.25">
      <c r="A81" s="34"/>
      <c r="B81" s="9"/>
      <c r="C81" s="9"/>
      <c r="D81" s="9"/>
      <c r="E81" s="34"/>
      <c r="F81" s="34"/>
      <c r="G81" s="34"/>
      <c r="H81" s="34"/>
      <c r="I81" s="34"/>
      <c r="J81" s="9"/>
    </row>
    <row r="82" spans="1:10" ht="15" x14ac:dyDescent="0.25">
      <c r="A82" s="34"/>
      <c r="B82" s="9"/>
      <c r="C82" s="9"/>
      <c r="D82" s="9"/>
      <c r="E82" s="34"/>
      <c r="F82" s="34"/>
      <c r="G82" s="34"/>
      <c r="H82" s="34"/>
      <c r="I82" s="34"/>
      <c r="J82" s="9"/>
    </row>
    <row r="83" spans="1:10" ht="15" x14ac:dyDescent="0.25">
      <c r="A83" s="34"/>
      <c r="B83" s="9"/>
      <c r="C83" s="9"/>
      <c r="D83" s="9"/>
      <c r="E83" s="34"/>
      <c r="F83" s="34"/>
      <c r="G83" s="34"/>
      <c r="H83" s="34"/>
      <c r="I83" s="34"/>
      <c r="J83" s="9"/>
    </row>
    <row r="84" spans="1:10" ht="15" x14ac:dyDescent="0.25">
      <c r="A84" s="34"/>
      <c r="B84" s="9"/>
      <c r="C84" s="9"/>
      <c r="D84" s="9"/>
      <c r="E84" s="34"/>
      <c r="F84" s="34"/>
      <c r="G84" s="34"/>
      <c r="H84" s="34"/>
      <c r="I84" s="34"/>
      <c r="J84" s="9"/>
    </row>
    <row r="85" spans="1:10" ht="15" x14ac:dyDescent="0.25">
      <c r="A85" s="34"/>
      <c r="B85" s="9"/>
      <c r="C85" s="9"/>
      <c r="D85" s="9"/>
      <c r="E85" s="34"/>
      <c r="F85" s="34"/>
      <c r="G85" s="34"/>
      <c r="H85" s="34"/>
      <c r="I85" s="34"/>
      <c r="J85" s="9"/>
    </row>
    <row r="86" spans="1:10" ht="15" x14ac:dyDescent="0.25">
      <c r="A86" s="34"/>
      <c r="B86" s="9"/>
      <c r="C86" s="9"/>
      <c r="D86" s="9"/>
      <c r="E86" s="34"/>
      <c r="F86" s="34"/>
      <c r="G86" s="34"/>
      <c r="H86" s="34"/>
      <c r="I86" s="34"/>
      <c r="J86" s="9"/>
    </row>
    <row r="87" spans="1:10" ht="15" x14ac:dyDescent="0.25">
      <c r="A87" s="34"/>
      <c r="B87" s="9"/>
      <c r="C87" s="9"/>
      <c r="D87" s="9"/>
      <c r="E87" s="34"/>
      <c r="F87" s="34"/>
      <c r="G87" s="34"/>
      <c r="H87" s="34"/>
      <c r="I87" s="34"/>
      <c r="J87" s="9"/>
    </row>
    <row r="88" spans="1:10" x14ac:dyDescent="0.25">
      <c r="A88" s="32"/>
      <c r="B88" s="33"/>
      <c r="C88" s="32"/>
      <c r="D88" s="32"/>
      <c r="E88" s="32"/>
      <c r="F88" s="32"/>
      <c r="G88" s="32"/>
      <c r="H88" s="32"/>
      <c r="I88" s="32"/>
      <c r="J88" s="32"/>
    </row>
    <row r="89" spans="1:10" ht="15" x14ac:dyDescent="0.25">
      <c r="A89" s="34"/>
      <c r="B89" s="9"/>
      <c r="C89" s="9"/>
      <c r="D89" s="9"/>
      <c r="E89" s="34"/>
      <c r="F89" s="34"/>
      <c r="G89" s="34"/>
      <c r="H89" s="34"/>
      <c r="I89" s="34"/>
      <c r="J89" s="9"/>
    </row>
    <row r="90" spans="1:10" ht="15" x14ac:dyDescent="0.25">
      <c r="A90" s="34"/>
      <c r="B90" s="9"/>
      <c r="C90" s="9"/>
      <c r="D90" s="9"/>
      <c r="E90" s="34"/>
      <c r="F90" s="34"/>
      <c r="G90" s="34"/>
      <c r="H90" s="34"/>
      <c r="I90" s="34"/>
      <c r="J90" s="9"/>
    </row>
    <row r="91" spans="1:10" ht="15" x14ac:dyDescent="0.25">
      <c r="A91" s="34"/>
      <c r="B91" s="9"/>
      <c r="C91" s="9"/>
      <c r="D91" s="9"/>
      <c r="E91" s="34"/>
      <c r="F91" s="34"/>
      <c r="G91" s="34"/>
      <c r="H91" s="34"/>
      <c r="I91" s="34"/>
      <c r="J91" s="9"/>
    </row>
    <row r="92" spans="1:10" ht="15" x14ac:dyDescent="0.25">
      <c r="A92" s="34"/>
      <c r="B92" s="9"/>
      <c r="C92" s="9"/>
      <c r="D92" s="9"/>
      <c r="E92" s="34"/>
      <c r="F92" s="34"/>
      <c r="G92" s="34"/>
      <c r="H92" s="34"/>
      <c r="I92" s="34"/>
      <c r="J92" s="9"/>
    </row>
    <row r="93" spans="1:10" ht="15" x14ac:dyDescent="0.25">
      <c r="A93" s="34"/>
      <c r="B93" s="9"/>
      <c r="C93" s="9"/>
      <c r="D93" s="9"/>
      <c r="E93" s="34"/>
      <c r="F93" s="34"/>
      <c r="G93" s="34"/>
      <c r="H93" s="34"/>
      <c r="I93" s="34"/>
      <c r="J93" s="9"/>
    </row>
    <row r="94" spans="1:10" ht="15" x14ac:dyDescent="0.25">
      <c r="A94" s="34"/>
      <c r="B94" s="9"/>
      <c r="C94" s="9"/>
      <c r="D94" s="9"/>
      <c r="E94" s="34"/>
      <c r="F94" s="34"/>
      <c r="G94" s="34"/>
      <c r="H94" s="34"/>
      <c r="I94" s="34"/>
      <c r="J94" s="9"/>
    </row>
    <row r="95" spans="1:10" ht="15" x14ac:dyDescent="0.25">
      <c r="A95" s="34"/>
      <c r="B95" s="9"/>
      <c r="C95" s="9"/>
      <c r="D95" s="9"/>
      <c r="E95" s="34"/>
      <c r="F95" s="34"/>
      <c r="G95" s="34"/>
      <c r="H95" s="34"/>
      <c r="I95" s="34"/>
      <c r="J95" s="9"/>
    </row>
    <row r="96" spans="1:10" ht="15" x14ac:dyDescent="0.25">
      <c r="A96" s="34"/>
      <c r="B96" s="9"/>
      <c r="C96" s="9"/>
      <c r="D96" s="9"/>
      <c r="E96" s="34"/>
      <c r="F96" s="34"/>
      <c r="G96" s="34"/>
      <c r="H96" s="34"/>
      <c r="I96" s="34"/>
      <c r="J96" s="9"/>
    </row>
    <row r="97" spans="1:10" x14ac:dyDescent="0.25">
      <c r="A97" s="34"/>
      <c r="B97" s="57"/>
      <c r="C97" s="1256"/>
      <c r="D97" s="1256"/>
      <c r="E97" s="1257"/>
      <c r="F97" s="1257"/>
      <c r="G97" s="1256"/>
      <c r="H97" s="1256"/>
      <c r="I97" s="1256"/>
      <c r="J97" s="34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1:10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1:10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1:10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1:10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1:10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1:10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1:10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1:10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1:10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1:10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1:10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1:10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1:10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1:10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1:10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1:10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1:10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1:10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1:10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1:10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1:10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1:10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1:10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1:10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1:10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1:10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1:10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1:10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1:10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1:10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1:10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1:10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1:10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1:10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1:10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1:10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1:10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1:10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1:10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1:10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1:10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1:10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1:10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1:10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1:10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1:10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1:10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1:10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1:10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1:10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1:10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1:10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1:10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1:10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1:10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1:10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1:10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1:10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1:10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1:10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1:10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1:10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1:10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1:10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1:10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1:10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1:10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1:10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1:10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1:10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1:10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1:10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1:10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1:10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1:10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1:10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1:10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1:10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1:10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1:10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1:10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1:10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1:10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1:10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1:10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1:10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1:10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1:10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1:10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1:10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1:10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1:10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1:10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1:10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1:10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1:10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1:10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1:10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1:10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1:10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1:10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1:10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1:10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1:10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1:10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1:10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1:10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1:10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1:10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1:10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1:10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1:10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1:10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1:10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1:10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1:10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1:10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1:10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1:10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1:10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1:10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1:10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1:10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1:10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1:10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1:10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1:10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1:10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1:10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1:10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1:10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1:10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1:10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1:10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1:10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1:10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1:10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1:10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1:10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1:10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1:10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1:10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1:10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1:10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1:10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1:10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1:10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1:10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1:10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1:10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1:10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1:10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1:10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1:10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1:10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1:10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1:10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1:10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1:10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1:10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1:10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1:10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1:10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1:10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1:10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1:10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1:10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1:10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1:10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1:10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1:10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1:10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1:10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1:10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1:10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1:10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1:10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1:10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1:10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1:10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1:10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1:10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1:10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1:10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1:10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1:10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1:10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1:10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1:10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1:10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1:10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1:10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1:10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1:10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1:10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1:10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1:10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1:10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1:10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1:10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1:10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1:10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1:10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1:10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1:10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1:10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1:10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1:10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1:10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1:10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1:10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1:10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1:10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1:10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1:10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1:10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1:10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1:10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1:10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1:10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1:10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1:10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1:10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1:10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1:10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1:10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1:10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1:10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1:10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1:10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1:10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1:10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1:10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1:10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1:10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1:10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1:10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1:10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1:10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1:10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1:10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1:10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1:10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1:10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1:10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1:10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1:10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1:10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1:10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1:10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1:10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1:10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1:10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1:10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1:10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1:10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1:10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  <row r="1001" spans="1:10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</row>
    <row r="1002" spans="1:10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</row>
    <row r="1003" spans="1:10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</row>
    <row r="1004" spans="1:10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</row>
    <row r="1005" spans="1:10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</row>
    <row r="1006" spans="1:10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</row>
    <row r="1007" spans="1:10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</row>
    <row r="1008" spans="1:10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</row>
    <row r="1009" spans="1:10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</row>
    <row r="1010" spans="1:10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</row>
    <row r="1011" spans="1:10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</row>
    <row r="1012" spans="1:10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</row>
    <row r="1013" spans="1:10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</row>
    <row r="1014" spans="1:10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</row>
    <row r="1015" spans="1:10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</row>
    <row r="1016" spans="1:10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</row>
    <row r="1017" spans="1:10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</row>
    <row r="1018" spans="1:10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</row>
    <row r="1019" spans="1:10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</row>
    <row r="1020" spans="1:10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</row>
    <row r="1021" spans="1:10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</row>
    <row r="1022" spans="1:10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</row>
    <row r="1023" spans="1:10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</row>
    <row r="1024" spans="1:10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</row>
    <row r="1025" spans="1:10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</row>
    <row r="1026" spans="1:10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</row>
    <row r="1027" spans="1:10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</row>
    <row r="1028" spans="1:10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</row>
    <row r="1029" spans="1:10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</row>
    <row r="1030" spans="1:10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</row>
    <row r="1031" spans="1:10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</row>
    <row r="1032" spans="1:10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</row>
    <row r="1033" spans="1:10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</row>
    <row r="1034" spans="1:10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</row>
    <row r="1035" spans="1:10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</row>
    <row r="1036" spans="1:10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</row>
    <row r="1037" spans="1:10" x14ac:dyDescent="0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</row>
    <row r="1038" spans="1:10" x14ac:dyDescent="0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</row>
    <row r="1039" spans="1:10" x14ac:dyDescent="0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</row>
    <row r="1040" spans="1:10" x14ac:dyDescent="0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</row>
    <row r="1041" spans="1:10" x14ac:dyDescent="0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</row>
    <row r="1042" spans="1:10" x14ac:dyDescent="0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</row>
    <row r="1043" spans="1:10" x14ac:dyDescent="0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</row>
    <row r="1044" spans="1:10" x14ac:dyDescent="0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</row>
    <row r="1045" spans="1:10" x14ac:dyDescent="0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</row>
    <row r="1046" spans="1:10" x14ac:dyDescent="0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</row>
    <row r="1047" spans="1:10" x14ac:dyDescent="0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</row>
    <row r="1048" spans="1:10" x14ac:dyDescent="0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</row>
    <row r="1049" spans="1:10" x14ac:dyDescent="0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</row>
    <row r="1050" spans="1:10" x14ac:dyDescent="0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</row>
    <row r="1051" spans="1:10" x14ac:dyDescent="0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</row>
    <row r="1052" spans="1:10" x14ac:dyDescent="0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</row>
    <row r="1053" spans="1:10" x14ac:dyDescent="0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</row>
    <row r="1054" spans="1:10" x14ac:dyDescent="0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</row>
    <row r="1055" spans="1:10" x14ac:dyDescent="0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</row>
    <row r="1056" spans="1:10" x14ac:dyDescent="0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</row>
    <row r="1057" spans="1:10" x14ac:dyDescent="0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</row>
    <row r="1058" spans="1:10" x14ac:dyDescent="0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</row>
    <row r="1059" spans="1:10" x14ac:dyDescent="0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</row>
    <row r="1060" spans="1:10" x14ac:dyDescent="0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</row>
    <row r="1061" spans="1:10" x14ac:dyDescent="0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</row>
    <row r="1062" spans="1:10" x14ac:dyDescent="0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</row>
    <row r="1063" spans="1:10" x14ac:dyDescent="0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</row>
    <row r="1064" spans="1:10" x14ac:dyDescent="0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</row>
    <row r="1065" spans="1:10" x14ac:dyDescent="0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</row>
    <row r="1066" spans="1:10" x14ac:dyDescent="0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</row>
    <row r="1067" spans="1:10" x14ac:dyDescent="0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</row>
    <row r="1068" spans="1:10" x14ac:dyDescent="0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</row>
    <row r="1069" spans="1:10" x14ac:dyDescent="0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</row>
    <row r="1070" spans="1:10" x14ac:dyDescent="0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</row>
    <row r="1071" spans="1:10" x14ac:dyDescent="0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</row>
    <row r="1072" spans="1:10" x14ac:dyDescent="0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</row>
    <row r="1073" spans="1:10" x14ac:dyDescent="0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</row>
    <row r="1074" spans="1:10" x14ac:dyDescent="0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</row>
    <row r="1075" spans="1:10" x14ac:dyDescent="0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</row>
    <row r="1076" spans="1:10" x14ac:dyDescent="0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</row>
    <row r="1077" spans="1:10" x14ac:dyDescent="0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</row>
    <row r="1078" spans="1:10" x14ac:dyDescent="0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</row>
    <row r="1079" spans="1:10" x14ac:dyDescent="0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</row>
    <row r="1080" spans="1:10" x14ac:dyDescent="0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</row>
    <row r="1081" spans="1:10" x14ac:dyDescent="0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</row>
    <row r="1082" spans="1:10" x14ac:dyDescent="0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</row>
    <row r="1083" spans="1:10" x14ac:dyDescent="0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</row>
    <row r="1084" spans="1:10" x14ac:dyDescent="0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</row>
    <row r="1085" spans="1:10" x14ac:dyDescent="0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</row>
    <row r="1086" spans="1:10" x14ac:dyDescent="0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</row>
    <row r="1087" spans="1:10" x14ac:dyDescent="0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</row>
    <row r="1088" spans="1:10" x14ac:dyDescent="0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</row>
    <row r="1089" spans="1:10" x14ac:dyDescent="0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</row>
    <row r="1090" spans="1:10" x14ac:dyDescent="0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</row>
    <row r="1091" spans="1:10" x14ac:dyDescent="0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</row>
    <row r="1092" spans="1:10" x14ac:dyDescent="0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</row>
    <row r="1093" spans="1:10" x14ac:dyDescent="0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</row>
    <row r="1094" spans="1:10" x14ac:dyDescent="0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</row>
    <row r="1095" spans="1:10" x14ac:dyDescent="0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</row>
    <row r="1096" spans="1:10" x14ac:dyDescent="0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</row>
    <row r="1097" spans="1:10" x14ac:dyDescent="0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</row>
    <row r="1098" spans="1:10" x14ac:dyDescent="0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</row>
    <row r="1099" spans="1:10" x14ac:dyDescent="0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</row>
    <row r="1100" spans="1:10" x14ac:dyDescent="0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</row>
    <row r="1101" spans="1:10" x14ac:dyDescent="0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</row>
    <row r="1102" spans="1:10" x14ac:dyDescent="0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</row>
    <row r="1103" spans="1:10" x14ac:dyDescent="0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</row>
    <row r="1104" spans="1:10" x14ac:dyDescent="0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</row>
    <row r="1105" spans="1:10" x14ac:dyDescent="0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</row>
    <row r="1106" spans="1:10" x14ac:dyDescent="0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</row>
    <row r="1107" spans="1:10" x14ac:dyDescent="0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</row>
    <row r="1108" spans="1:10" x14ac:dyDescent="0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</row>
    <row r="1109" spans="1:10" x14ac:dyDescent="0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</row>
    <row r="1110" spans="1:10" x14ac:dyDescent="0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</row>
    <row r="1111" spans="1:10" x14ac:dyDescent="0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</row>
    <row r="1112" spans="1:10" x14ac:dyDescent="0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</row>
    <row r="1113" spans="1:10" x14ac:dyDescent="0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</row>
    <row r="1114" spans="1:10" x14ac:dyDescent="0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</row>
    <row r="1115" spans="1:10" x14ac:dyDescent="0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</row>
    <row r="1116" spans="1:10" x14ac:dyDescent="0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</row>
    <row r="1117" spans="1:10" x14ac:dyDescent="0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</row>
    <row r="1118" spans="1:10" x14ac:dyDescent="0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</row>
    <row r="1119" spans="1:10" x14ac:dyDescent="0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</row>
    <row r="1120" spans="1:10" x14ac:dyDescent="0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</row>
    <row r="1121" spans="1:10" x14ac:dyDescent="0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</row>
    <row r="1122" spans="1:10" x14ac:dyDescent="0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</row>
    <row r="1123" spans="1:10" x14ac:dyDescent="0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</row>
    <row r="1124" spans="1:10" x14ac:dyDescent="0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</row>
    <row r="1125" spans="1:10" x14ac:dyDescent="0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</row>
    <row r="1126" spans="1:10" x14ac:dyDescent="0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</row>
    <row r="1127" spans="1:10" x14ac:dyDescent="0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</row>
    <row r="1128" spans="1:10" x14ac:dyDescent="0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</row>
    <row r="1129" spans="1:10" x14ac:dyDescent="0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</row>
    <row r="1130" spans="1:10" x14ac:dyDescent="0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</row>
    <row r="1131" spans="1:10" x14ac:dyDescent="0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</row>
    <row r="1132" spans="1:10" x14ac:dyDescent="0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</row>
    <row r="1133" spans="1:10" x14ac:dyDescent="0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</row>
    <row r="1134" spans="1:10" x14ac:dyDescent="0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</row>
    <row r="1135" spans="1:10" x14ac:dyDescent="0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</row>
    <row r="1136" spans="1:10" x14ac:dyDescent="0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</row>
    <row r="1137" spans="1:10" x14ac:dyDescent="0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</row>
    <row r="1138" spans="1:10" x14ac:dyDescent="0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</row>
    <row r="1139" spans="1:10" x14ac:dyDescent="0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</row>
    <row r="1140" spans="1:10" x14ac:dyDescent="0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</row>
    <row r="1141" spans="1:10" x14ac:dyDescent="0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</row>
    <row r="1142" spans="1:10" x14ac:dyDescent="0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</row>
    <row r="1143" spans="1:10" x14ac:dyDescent="0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</row>
    <row r="1144" spans="1:10" x14ac:dyDescent="0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</row>
    <row r="1145" spans="1:10" x14ac:dyDescent="0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</row>
    <row r="1146" spans="1:10" x14ac:dyDescent="0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</row>
    <row r="1147" spans="1:10" x14ac:dyDescent="0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</row>
    <row r="1148" spans="1:10" x14ac:dyDescent="0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</row>
    <row r="1149" spans="1:10" x14ac:dyDescent="0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</row>
    <row r="1150" spans="1:10" x14ac:dyDescent="0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</row>
    <row r="1151" spans="1:10" x14ac:dyDescent="0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</row>
    <row r="1152" spans="1:10" x14ac:dyDescent="0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</row>
    <row r="1153" spans="1:10" x14ac:dyDescent="0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</row>
    <row r="1154" spans="1:10" x14ac:dyDescent="0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</row>
    <row r="1155" spans="1:10" x14ac:dyDescent="0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</row>
    <row r="1156" spans="1:10" x14ac:dyDescent="0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</row>
    <row r="1157" spans="1:10" x14ac:dyDescent="0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</row>
    <row r="1158" spans="1:10" x14ac:dyDescent="0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</row>
    <row r="1159" spans="1:10" x14ac:dyDescent="0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</row>
    <row r="1160" spans="1:10" x14ac:dyDescent="0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</row>
    <row r="1161" spans="1:10" x14ac:dyDescent="0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</row>
    <row r="1162" spans="1:10" x14ac:dyDescent="0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</row>
    <row r="1163" spans="1:10" x14ac:dyDescent="0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</row>
    <row r="1164" spans="1:10" x14ac:dyDescent="0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</row>
    <row r="1165" spans="1:10" x14ac:dyDescent="0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</row>
    <row r="1166" spans="1:10" x14ac:dyDescent="0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</row>
    <row r="1167" spans="1:10" x14ac:dyDescent="0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</row>
    <row r="1168" spans="1:10" x14ac:dyDescent="0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</row>
    <row r="1169" spans="1:10" x14ac:dyDescent="0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</row>
    <row r="1170" spans="1:10" x14ac:dyDescent="0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</row>
    <row r="1171" spans="1:10" x14ac:dyDescent="0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</row>
    <row r="1172" spans="1:10" x14ac:dyDescent="0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</row>
    <row r="1173" spans="1:10" x14ac:dyDescent="0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</row>
    <row r="1174" spans="1:10" x14ac:dyDescent="0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</row>
    <row r="1175" spans="1:10" x14ac:dyDescent="0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</row>
    <row r="1176" spans="1:10" x14ac:dyDescent="0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</row>
    <row r="1177" spans="1:10" x14ac:dyDescent="0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</row>
    <row r="1178" spans="1:10" x14ac:dyDescent="0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</row>
    <row r="1179" spans="1:10" x14ac:dyDescent="0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</row>
    <row r="1180" spans="1:10" x14ac:dyDescent="0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</row>
    <row r="1181" spans="1:10" x14ac:dyDescent="0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</row>
    <row r="1182" spans="1:10" x14ac:dyDescent="0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</row>
    <row r="1183" spans="1:10" x14ac:dyDescent="0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</row>
    <row r="1184" spans="1:10" x14ac:dyDescent="0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</row>
    <row r="1185" spans="1:10" x14ac:dyDescent="0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</row>
    <row r="1186" spans="1:10" x14ac:dyDescent="0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</row>
    <row r="1187" spans="1:10" x14ac:dyDescent="0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</row>
    <row r="1188" spans="1:10" x14ac:dyDescent="0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</row>
    <row r="1189" spans="1:10" x14ac:dyDescent="0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</row>
    <row r="1190" spans="1:10" x14ac:dyDescent="0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</row>
    <row r="1191" spans="1:10" x14ac:dyDescent="0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</row>
    <row r="1192" spans="1:10" x14ac:dyDescent="0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</row>
    <row r="1193" spans="1:10" x14ac:dyDescent="0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</row>
    <row r="1194" spans="1:10" x14ac:dyDescent="0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</row>
    <row r="1195" spans="1:10" x14ac:dyDescent="0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</row>
    <row r="1196" spans="1:10" x14ac:dyDescent="0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</row>
    <row r="1197" spans="1:10" x14ac:dyDescent="0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</row>
    <row r="1198" spans="1:10" x14ac:dyDescent="0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</row>
    <row r="1199" spans="1:10" x14ac:dyDescent="0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</row>
    <row r="1200" spans="1:10" x14ac:dyDescent="0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</row>
    <row r="1201" spans="1:10" x14ac:dyDescent="0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</row>
    <row r="1202" spans="1:10" x14ac:dyDescent="0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</row>
    <row r="1203" spans="1:10" x14ac:dyDescent="0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</row>
    <row r="1204" spans="1:10" x14ac:dyDescent="0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</row>
    <row r="1205" spans="1:10" x14ac:dyDescent="0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</row>
    <row r="1206" spans="1:10" x14ac:dyDescent="0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</row>
    <row r="1207" spans="1:10" x14ac:dyDescent="0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</row>
    <row r="1208" spans="1:10" x14ac:dyDescent="0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</row>
    <row r="1209" spans="1:10" x14ac:dyDescent="0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</row>
    <row r="1210" spans="1:10" x14ac:dyDescent="0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</row>
    <row r="1211" spans="1:10" x14ac:dyDescent="0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</row>
    <row r="1212" spans="1:10" x14ac:dyDescent="0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</row>
    <row r="1213" spans="1:10" x14ac:dyDescent="0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</row>
    <row r="1214" spans="1:10" x14ac:dyDescent="0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</row>
    <row r="1215" spans="1:10" x14ac:dyDescent="0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</row>
    <row r="1216" spans="1:10" x14ac:dyDescent="0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</row>
    <row r="1217" spans="1:10" x14ac:dyDescent="0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</row>
    <row r="1218" spans="1:10" x14ac:dyDescent="0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</row>
    <row r="1219" spans="1:10" x14ac:dyDescent="0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</row>
    <row r="1220" spans="1:10" x14ac:dyDescent="0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</row>
    <row r="1221" spans="1:10" x14ac:dyDescent="0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</row>
    <row r="1222" spans="1:10" x14ac:dyDescent="0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</row>
    <row r="1223" spans="1:10" x14ac:dyDescent="0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</row>
    <row r="1224" spans="1:10" x14ac:dyDescent="0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</row>
    <row r="1225" spans="1:10" x14ac:dyDescent="0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</row>
    <row r="1226" spans="1:10" x14ac:dyDescent="0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</row>
    <row r="1227" spans="1:10" x14ac:dyDescent="0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</row>
    <row r="1228" spans="1:10" x14ac:dyDescent="0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</row>
    <row r="1229" spans="1:10" x14ac:dyDescent="0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</row>
    <row r="1230" spans="1:10" x14ac:dyDescent="0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</row>
    <row r="1231" spans="1:10" x14ac:dyDescent="0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</row>
    <row r="1232" spans="1:10" x14ac:dyDescent="0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</row>
    <row r="1233" spans="1:10" x14ac:dyDescent="0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</row>
    <row r="1234" spans="1:10" x14ac:dyDescent="0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</row>
    <row r="1235" spans="1:10" x14ac:dyDescent="0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</row>
    <row r="1236" spans="1:10" x14ac:dyDescent="0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</row>
    <row r="1237" spans="1:10" x14ac:dyDescent="0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</row>
    <row r="1238" spans="1:10" x14ac:dyDescent="0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</row>
    <row r="1239" spans="1:10" x14ac:dyDescent="0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</row>
    <row r="1240" spans="1:10" x14ac:dyDescent="0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</row>
    <row r="1241" spans="1:10" x14ac:dyDescent="0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</row>
    <row r="1242" spans="1:10" x14ac:dyDescent="0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</row>
    <row r="1243" spans="1:10" x14ac:dyDescent="0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</row>
    <row r="1244" spans="1:10" x14ac:dyDescent="0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</row>
    <row r="1245" spans="1:10" x14ac:dyDescent="0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</row>
    <row r="1246" spans="1:10" x14ac:dyDescent="0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</row>
    <row r="1247" spans="1:10" x14ac:dyDescent="0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</row>
    <row r="1248" spans="1:10" x14ac:dyDescent="0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</row>
    <row r="1249" spans="1:10" x14ac:dyDescent="0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</row>
    <row r="1250" spans="1:10" x14ac:dyDescent="0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</row>
    <row r="1251" spans="1:10" x14ac:dyDescent="0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</row>
    <row r="1252" spans="1:10" x14ac:dyDescent="0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</row>
    <row r="1253" spans="1:10" x14ac:dyDescent="0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</row>
    <row r="1254" spans="1:10" x14ac:dyDescent="0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</row>
    <row r="1255" spans="1:10" x14ac:dyDescent="0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</row>
    <row r="1256" spans="1:10" x14ac:dyDescent="0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</row>
    <row r="1257" spans="1:10" x14ac:dyDescent="0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</row>
    <row r="1258" spans="1:10" x14ac:dyDescent="0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</row>
    <row r="1259" spans="1:10" x14ac:dyDescent="0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</row>
    <row r="1260" spans="1:10" x14ac:dyDescent="0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</row>
    <row r="1261" spans="1:10" x14ac:dyDescent="0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</row>
    <row r="1262" spans="1:10" x14ac:dyDescent="0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</row>
    <row r="1263" spans="1:10" x14ac:dyDescent="0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</row>
    <row r="1264" spans="1:10" x14ac:dyDescent="0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</row>
    <row r="1265" spans="1:10" x14ac:dyDescent="0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</row>
    <row r="1266" spans="1:10" x14ac:dyDescent="0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</row>
    <row r="1267" spans="1:10" x14ac:dyDescent="0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</row>
    <row r="1268" spans="1:10" x14ac:dyDescent="0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</row>
    <row r="1269" spans="1:10" x14ac:dyDescent="0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</row>
    <row r="1270" spans="1:10" x14ac:dyDescent="0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</row>
    <row r="1271" spans="1:10" x14ac:dyDescent="0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</row>
    <row r="1272" spans="1:10" x14ac:dyDescent="0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</row>
    <row r="1273" spans="1:10" x14ac:dyDescent="0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</row>
    <row r="1274" spans="1:10" x14ac:dyDescent="0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</row>
    <row r="1275" spans="1:10" x14ac:dyDescent="0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</row>
    <row r="1276" spans="1:10" x14ac:dyDescent="0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</row>
    <row r="1277" spans="1:10" x14ac:dyDescent="0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</row>
    <row r="1278" spans="1:10" x14ac:dyDescent="0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</row>
    <row r="1279" spans="1:10" x14ac:dyDescent="0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</row>
    <row r="1280" spans="1:10" x14ac:dyDescent="0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</row>
    <row r="1281" spans="1:10" x14ac:dyDescent="0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</row>
    <row r="1282" spans="1:10" x14ac:dyDescent="0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</row>
    <row r="1283" spans="1:10" x14ac:dyDescent="0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</row>
    <row r="1284" spans="1:10" x14ac:dyDescent="0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</row>
    <row r="1285" spans="1:10" x14ac:dyDescent="0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</row>
    <row r="1286" spans="1:10" x14ac:dyDescent="0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</row>
    <row r="1287" spans="1:10" x14ac:dyDescent="0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</row>
    <row r="1288" spans="1:10" x14ac:dyDescent="0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</row>
    <row r="1289" spans="1:10" x14ac:dyDescent="0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</row>
    <row r="1290" spans="1:10" x14ac:dyDescent="0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</row>
    <row r="1291" spans="1:10" x14ac:dyDescent="0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</row>
    <row r="1292" spans="1:10" x14ac:dyDescent="0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</row>
    <row r="1293" spans="1:10" x14ac:dyDescent="0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</row>
    <row r="1294" spans="1:10" x14ac:dyDescent="0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</row>
    <row r="1295" spans="1:10" x14ac:dyDescent="0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</row>
    <row r="1296" spans="1:10" x14ac:dyDescent="0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</row>
    <row r="1297" spans="1:10" x14ac:dyDescent="0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</row>
    <row r="1298" spans="1:10" x14ac:dyDescent="0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</row>
    <row r="1299" spans="1:10" x14ac:dyDescent="0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</row>
    <row r="1300" spans="1:10" x14ac:dyDescent="0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</row>
    <row r="1301" spans="1:10" x14ac:dyDescent="0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</row>
    <row r="1302" spans="1:10" x14ac:dyDescent="0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</row>
    <row r="1303" spans="1:10" x14ac:dyDescent="0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</row>
    <row r="1304" spans="1:10" x14ac:dyDescent="0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</row>
    <row r="1305" spans="1:10" x14ac:dyDescent="0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</row>
    <row r="1306" spans="1:10" x14ac:dyDescent="0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</row>
    <row r="1307" spans="1:10" x14ac:dyDescent="0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</row>
    <row r="1308" spans="1:10" x14ac:dyDescent="0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</row>
    <row r="1309" spans="1:10" x14ac:dyDescent="0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</row>
    <row r="1310" spans="1:10" x14ac:dyDescent="0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</row>
    <row r="1311" spans="1:10" x14ac:dyDescent="0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</row>
    <row r="1312" spans="1:10" x14ac:dyDescent="0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</row>
    <row r="1313" spans="1:10" x14ac:dyDescent="0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</row>
    <row r="1314" spans="1:10" x14ac:dyDescent="0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</row>
    <row r="1315" spans="1:10" x14ac:dyDescent="0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</row>
    <row r="1316" spans="1:10" x14ac:dyDescent="0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</row>
    <row r="1317" spans="1:10" x14ac:dyDescent="0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</row>
    <row r="1318" spans="1:10" x14ac:dyDescent="0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</row>
    <row r="1319" spans="1:10" x14ac:dyDescent="0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</row>
    <row r="1320" spans="1:10" x14ac:dyDescent="0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</row>
    <row r="1321" spans="1:10" x14ac:dyDescent="0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</row>
    <row r="1322" spans="1:10" x14ac:dyDescent="0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</row>
    <row r="1323" spans="1:10" x14ac:dyDescent="0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</row>
    <row r="1324" spans="1:10" x14ac:dyDescent="0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</row>
    <row r="1325" spans="1:10" x14ac:dyDescent="0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</row>
    <row r="1326" spans="1:10" x14ac:dyDescent="0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</row>
    <row r="1327" spans="1:10" x14ac:dyDescent="0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</row>
    <row r="1328" spans="1:10" x14ac:dyDescent="0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</row>
    <row r="1329" spans="1:10" x14ac:dyDescent="0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</row>
    <row r="1330" spans="1:10" x14ac:dyDescent="0.2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</row>
    <row r="1331" spans="1:10" x14ac:dyDescent="0.2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</row>
  </sheetData>
  <mergeCells count="33"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  <mergeCell ref="G97:I97"/>
    <mergeCell ref="E97:F97"/>
    <mergeCell ref="C97:D97"/>
    <mergeCell ref="C52:D52"/>
    <mergeCell ref="E52:F52"/>
    <mergeCell ref="G52:I52"/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09375" defaultRowHeight="13.2" outlineLevelRow="1" x14ac:dyDescent="0.25"/>
  <cols>
    <col min="1" max="1" width="3.88671875" style="14" customWidth="1"/>
    <col min="2" max="2" width="26.109375" style="14" customWidth="1"/>
    <col min="3" max="3" width="12.109375" style="14" customWidth="1"/>
    <col min="4" max="4" width="23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40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</row>
    <row r="2" spans="1:40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</row>
    <row r="3" spans="1:40" s="24" customFormat="1" x14ac:dyDescent="0.2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</row>
    <row r="4" spans="1:40" s="24" customFormat="1" ht="13.8" x14ac:dyDescent="0.25">
      <c r="A4" s="1226" t="s">
        <v>96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40" s="24" customFormat="1" ht="15" customHeight="1" x14ac:dyDescent="0.25">
      <c r="A5" s="1227" t="s">
        <v>424</v>
      </c>
      <c r="B5" s="1227"/>
      <c r="C5" s="1227"/>
      <c r="D5" s="1227"/>
      <c r="E5" s="1227"/>
      <c r="F5" s="1227"/>
      <c r="G5" s="1227"/>
      <c r="H5" s="1227"/>
      <c r="I5" s="1227"/>
      <c r="J5" s="1227"/>
      <c r="K5" s="1227"/>
      <c r="L5" s="1227"/>
      <c r="M5" s="1227"/>
      <c r="N5" s="1227"/>
      <c r="O5" s="1227"/>
      <c r="P5" s="1227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40" s="24" customFormat="1" ht="15" customHeight="1" x14ac:dyDescent="0.25">
      <c r="A6" s="1228" t="s">
        <v>425</v>
      </c>
      <c r="B6" s="1228"/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</row>
    <row r="7" spans="1:40" s="24" customFormat="1" x14ac:dyDescent="0.25">
      <c r="A7" s="54"/>
      <c r="B7" s="53"/>
      <c r="C7" s="11"/>
      <c r="D7" s="2"/>
      <c r="H7" s="118"/>
      <c r="I7" s="118"/>
      <c r="J7" s="118"/>
      <c r="K7" s="118"/>
      <c r="L7" s="118"/>
      <c r="M7" s="118"/>
      <c r="N7" s="352" t="str">
        <f>d_1</f>
        <v>5 ноября 2016 года</v>
      </c>
      <c r="Q7" s="118"/>
      <c r="R7" s="118"/>
      <c r="S7" s="118"/>
      <c r="T7" s="118"/>
    </row>
    <row r="8" spans="1:40" s="24" customFormat="1" ht="13.8" x14ac:dyDescent="0.25">
      <c r="A8" s="116" t="s">
        <v>81</v>
      </c>
      <c r="B8" s="116"/>
      <c r="C8" s="11"/>
      <c r="D8" s="2"/>
      <c r="E8" s="117"/>
      <c r="F8" s="117"/>
      <c r="G8" s="118"/>
      <c r="H8" s="117"/>
      <c r="I8" s="117"/>
      <c r="J8" s="117"/>
      <c r="K8" s="117"/>
      <c r="L8" s="117"/>
      <c r="M8" s="117"/>
      <c r="O8" s="55"/>
      <c r="P8" s="359" t="s">
        <v>235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</row>
    <row r="9" spans="1:40" s="24" customFormat="1" ht="12.75" customHeight="1" x14ac:dyDescent="0.25">
      <c r="A9" s="6" t="str">
        <f>d_4</f>
        <v>МУЖЧИНЫ</v>
      </c>
      <c r="B9" s="14"/>
      <c r="C9" s="11"/>
      <c r="D9" s="2"/>
      <c r="H9" s="338" t="s">
        <v>421</v>
      </c>
      <c r="J9" s="144"/>
      <c r="K9" s="144"/>
      <c r="L9" s="20"/>
      <c r="M9" s="20"/>
      <c r="N9" s="20"/>
      <c r="O9" s="20"/>
      <c r="V9" s="80"/>
      <c r="W9" s="68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40" x14ac:dyDescent="0.25">
      <c r="A10" s="1291" t="s">
        <v>70</v>
      </c>
      <c r="B10" s="1289" t="s">
        <v>77</v>
      </c>
      <c r="C10" s="1289" t="s">
        <v>68</v>
      </c>
      <c r="D10" s="1289" t="s">
        <v>97</v>
      </c>
      <c r="E10" s="1289" t="s">
        <v>37</v>
      </c>
      <c r="F10" s="1287" t="s">
        <v>6</v>
      </c>
      <c r="G10" s="1287"/>
      <c r="H10" s="1287"/>
      <c r="I10" s="1288" t="s">
        <v>7</v>
      </c>
      <c r="J10" s="1287" t="s">
        <v>124</v>
      </c>
      <c r="K10" s="1287"/>
      <c r="L10" s="1288" t="s">
        <v>7</v>
      </c>
      <c r="M10" s="119"/>
      <c r="N10" s="1289" t="s">
        <v>38</v>
      </c>
      <c r="O10" s="1293" t="s">
        <v>51</v>
      </c>
      <c r="P10" s="1293" t="s">
        <v>39</v>
      </c>
    </row>
    <row r="11" spans="1:40" x14ac:dyDescent="0.25">
      <c r="A11" s="1292"/>
      <c r="B11" s="1290"/>
      <c r="C11" s="1290"/>
      <c r="D11" s="1290"/>
      <c r="E11" s="1290"/>
      <c r="F11" s="119">
        <v>1</v>
      </c>
      <c r="G11" s="119">
        <v>2</v>
      </c>
      <c r="H11" s="119">
        <v>3</v>
      </c>
      <c r="I11" s="1288"/>
      <c r="J11" s="119">
        <v>4</v>
      </c>
      <c r="K11" s="119">
        <v>5</v>
      </c>
      <c r="L11" s="1288"/>
      <c r="M11" s="119">
        <v>6</v>
      </c>
      <c r="N11" s="1290"/>
      <c r="O11" s="1294"/>
      <c r="P11" s="1294"/>
    </row>
    <row r="12" spans="1:40" ht="13.5" customHeight="1" x14ac:dyDescent="0.25">
      <c r="A12" s="4" t="s">
        <v>40</v>
      </c>
      <c r="B12" s="30" t="e">
        <f>VLOOKUP($E12,УЧАСТНИКИ!$A$5:$K$1101,3,FALSE)</f>
        <v>#N/A</v>
      </c>
      <c r="C12" s="367" t="e">
        <f>VLOOKUP($E12,УЧАСТНИКИ!$A$5:$K$1101,4,FALSE)</f>
        <v>#N/A</v>
      </c>
      <c r="D12" s="259" t="e">
        <f>VLOOKUP($E12,УЧАСТНИКИ!$A$5:$K$1101,5,FALSE)</f>
        <v>#N/A</v>
      </c>
      <c r="E12" s="273"/>
      <c r="F12" s="273"/>
      <c r="G12" s="273"/>
      <c r="H12" s="273"/>
      <c r="I12" s="273"/>
      <c r="J12" s="12"/>
      <c r="K12" s="17"/>
      <c r="L12" s="17"/>
      <c r="M12" s="17"/>
      <c r="N12" s="17"/>
      <c r="O12" s="17"/>
      <c r="P12" s="365" t="s">
        <v>111</v>
      </c>
      <c r="Q12" s="81"/>
      <c r="R12" s="81"/>
    </row>
    <row r="13" spans="1:40" ht="13.5" hidden="1" customHeight="1" outlineLevel="1" x14ac:dyDescent="0.25">
      <c r="A13" s="4"/>
      <c r="B13" s="30"/>
      <c r="C13" s="367"/>
      <c r="D13" s="30"/>
      <c r="E13" s="273"/>
      <c r="F13" s="273"/>
      <c r="G13" s="273"/>
      <c r="H13" s="273"/>
      <c r="I13" s="273"/>
      <c r="J13" s="12"/>
      <c r="K13" s="17"/>
      <c r="L13" s="17"/>
      <c r="M13" s="17"/>
      <c r="N13" s="17"/>
      <c r="O13" s="17"/>
      <c r="P13" s="365"/>
      <c r="Q13" s="81"/>
      <c r="R13" s="81"/>
    </row>
    <row r="14" spans="1:40" ht="13.5" customHeight="1" collapsed="1" x14ac:dyDescent="0.25">
      <c r="A14" s="4" t="s">
        <v>41</v>
      </c>
      <c r="B14" s="30" t="e">
        <f>VLOOKUP($E14,УЧАСТНИКИ!$A$5:$K$1101,3,FALSE)</f>
        <v>#N/A</v>
      </c>
      <c r="C14" s="367" t="e">
        <f>VLOOKUP($E14,УЧАСТНИКИ!$A$5:$K$1101,4,FALSE)</f>
        <v>#N/A</v>
      </c>
      <c r="D14" s="259" t="e">
        <f>VLOOKUP($E14,УЧАСТНИКИ!$A$5:$K$1101,5,FALSE)</f>
        <v>#N/A</v>
      </c>
      <c r="E14" s="273"/>
      <c r="F14" s="273"/>
      <c r="G14" s="273"/>
      <c r="H14" s="273"/>
      <c r="I14" s="273"/>
      <c r="J14" s="12"/>
      <c r="K14" s="17"/>
      <c r="L14" s="17"/>
      <c r="M14" s="17"/>
      <c r="N14" s="17"/>
      <c r="O14" s="17"/>
      <c r="P14" s="365" t="s">
        <v>111</v>
      </c>
      <c r="Q14" s="81"/>
      <c r="R14" s="81"/>
    </row>
    <row r="15" spans="1:40" ht="13.5" hidden="1" customHeight="1" outlineLevel="1" x14ac:dyDescent="0.25">
      <c r="A15" s="4"/>
      <c r="B15" s="30"/>
      <c r="C15" s="367"/>
      <c r="D15" s="259"/>
      <c r="E15" s="273"/>
      <c r="F15" s="273"/>
      <c r="G15" s="273"/>
      <c r="H15" s="273"/>
      <c r="I15" s="273"/>
      <c r="J15" s="12"/>
      <c r="K15" s="17"/>
      <c r="L15" s="17"/>
      <c r="M15" s="17"/>
      <c r="N15" s="17"/>
      <c r="O15" s="17"/>
      <c r="P15" s="365"/>
      <c r="Q15" s="81"/>
      <c r="R15" s="81"/>
    </row>
    <row r="16" spans="1:40" ht="13.5" customHeight="1" collapsed="1" x14ac:dyDescent="0.25">
      <c r="A16" s="4" t="s">
        <v>42</v>
      </c>
      <c r="B16" s="30" t="e">
        <f>VLOOKUP($E16,УЧАСТНИКИ!$A$5:$K$1101,3,FALSE)</f>
        <v>#N/A</v>
      </c>
      <c r="C16" s="367" t="e">
        <f>VLOOKUP($E16,УЧАСТНИКИ!$A$5:$K$1101,4,FALSE)</f>
        <v>#N/A</v>
      </c>
      <c r="D16" s="259" t="e">
        <f>VLOOKUP($E16,УЧАСТНИКИ!$A$5:$K$1101,5,FALSE)</f>
        <v>#N/A</v>
      </c>
      <c r="E16" s="273"/>
      <c r="F16" s="273"/>
      <c r="G16" s="273"/>
      <c r="H16" s="273"/>
      <c r="I16" s="273"/>
      <c r="J16" s="12"/>
      <c r="K16" s="17"/>
      <c r="L16" s="17"/>
      <c r="M16" s="17"/>
      <c r="N16" s="17"/>
      <c r="O16" s="17"/>
      <c r="P16" s="365" t="s">
        <v>111</v>
      </c>
      <c r="Q16" s="81"/>
      <c r="R16" s="81"/>
    </row>
    <row r="17" spans="1:18" ht="13.5" hidden="1" customHeight="1" outlineLevel="1" x14ac:dyDescent="0.25">
      <c r="A17" s="4"/>
      <c r="B17" s="30"/>
      <c r="C17" s="367"/>
      <c r="D17" s="259"/>
      <c r="E17" s="273"/>
      <c r="F17" s="273"/>
      <c r="G17" s="273"/>
      <c r="H17" s="273"/>
      <c r="I17" s="273"/>
      <c r="J17" s="12"/>
      <c r="K17" s="17"/>
      <c r="L17" s="17"/>
      <c r="M17" s="17"/>
      <c r="N17" s="17"/>
      <c r="O17" s="17"/>
      <c r="P17" s="365"/>
      <c r="Q17" s="81"/>
      <c r="R17" s="81"/>
    </row>
    <row r="18" spans="1:18" ht="13.5" customHeight="1" collapsed="1" x14ac:dyDescent="0.25">
      <c r="A18" s="4" t="s">
        <v>43</v>
      </c>
      <c r="B18" s="30" t="e">
        <f>VLOOKUP($E18,УЧАСТНИКИ!$A$5:$K$1101,3,FALSE)</f>
        <v>#N/A</v>
      </c>
      <c r="C18" s="367" t="e">
        <f>VLOOKUP($E18,УЧАСТНИКИ!$A$5:$K$1101,4,FALSE)</f>
        <v>#N/A</v>
      </c>
      <c r="D18" s="259" t="e">
        <f>VLOOKUP($E18,УЧАСТНИКИ!$A$5:$K$1101,5,FALSE)</f>
        <v>#N/A</v>
      </c>
      <c r="E18" s="273"/>
      <c r="F18" s="273"/>
      <c r="G18" s="273"/>
      <c r="H18" s="273"/>
      <c r="I18" s="273"/>
      <c r="J18" s="12"/>
      <c r="K18" s="17"/>
      <c r="L18" s="17"/>
      <c r="M18" s="17"/>
      <c r="N18" s="17"/>
      <c r="O18" s="17"/>
      <c r="P18" s="365"/>
      <c r="Q18" s="81"/>
      <c r="R18" s="81"/>
    </row>
    <row r="19" spans="1:18" ht="13.5" hidden="1" customHeight="1" outlineLevel="1" x14ac:dyDescent="0.25">
      <c r="A19" s="4"/>
      <c r="B19" s="30"/>
      <c r="C19" s="367"/>
      <c r="D19" s="259"/>
      <c r="E19" s="273"/>
      <c r="F19" s="273"/>
      <c r="G19" s="273"/>
      <c r="H19" s="273"/>
      <c r="I19" s="273"/>
      <c r="J19" s="12"/>
      <c r="K19" s="17"/>
      <c r="L19" s="17"/>
      <c r="M19" s="17"/>
      <c r="N19" s="17"/>
      <c r="O19" s="17"/>
      <c r="P19" s="365"/>
      <c r="Q19" s="81"/>
      <c r="R19" s="81"/>
    </row>
    <row r="20" spans="1:18" ht="13.5" customHeight="1" collapsed="1" x14ac:dyDescent="0.25">
      <c r="A20" s="4" t="s">
        <v>44</v>
      </c>
      <c r="B20" s="30" t="e">
        <f>VLOOKUP($E20,УЧАСТНИКИ!$A$5:$K$1101,3,FALSE)</f>
        <v>#N/A</v>
      </c>
      <c r="C20" s="367" t="e">
        <f>VLOOKUP($E20,УЧАСТНИКИ!$A$5:$K$1101,4,FALSE)</f>
        <v>#N/A</v>
      </c>
      <c r="D20" s="259" t="e">
        <f>VLOOKUP($E20,УЧАСТНИКИ!$A$5:$K$1101,5,FALSE)</f>
        <v>#N/A</v>
      </c>
      <c r="E20" s="273"/>
      <c r="F20" s="273"/>
      <c r="G20" s="273"/>
      <c r="H20" s="273"/>
      <c r="I20" s="273"/>
      <c r="J20" s="12"/>
      <c r="K20" s="17"/>
      <c r="L20" s="17"/>
      <c r="M20" s="17"/>
      <c r="N20" s="17"/>
      <c r="O20" s="17"/>
      <c r="P20" s="365"/>
      <c r="Q20" s="81"/>
      <c r="R20" s="81"/>
    </row>
    <row r="21" spans="1:18" ht="13.5" hidden="1" customHeight="1" outlineLevel="1" x14ac:dyDescent="0.25">
      <c r="A21" s="4"/>
      <c r="B21" s="30"/>
      <c r="C21" s="367"/>
      <c r="D21" s="259"/>
      <c r="E21" s="273"/>
      <c r="F21" s="273"/>
      <c r="G21" s="273"/>
      <c r="H21" s="273"/>
      <c r="I21" s="273"/>
      <c r="J21" s="12"/>
      <c r="K21" s="17"/>
      <c r="L21" s="17"/>
      <c r="M21" s="17"/>
      <c r="N21" s="17"/>
      <c r="O21" s="17"/>
      <c r="P21" s="365"/>
      <c r="Q21" s="81"/>
      <c r="R21" s="81"/>
    </row>
    <row r="22" spans="1:18" ht="13.5" customHeight="1" collapsed="1" x14ac:dyDescent="0.25">
      <c r="A22" s="4" t="s">
        <v>45</v>
      </c>
      <c r="B22" s="30" t="e">
        <f>VLOOKUP($E22,УЧАСТНИКИ!$A$5:$K$1101,3,FALSE)</f>
        <v>#N/A</v>
      </c>
      <c r="C22" s="367" t="e">
        <f>VLOOKUP($E22,УЧАСТНИКИ!$A$5:$K$1101,4,FALSE)</f>
        <v>#N/A</v>
      </c>
      <c r="D22" s="259" t="e">
        <f>VLOOKUP($E22,УЧАСТНИКИ!$A$5:$K$1101,5,FALSE)</f>
        <v>#N/A</v>
      </c>
      <c r="E22" s="298"/>
      <c r="F22" s="273"/>
      <c r="G22" s="273"/>
      <c r="H22" s="273"/>
      <c r="I22" s="273"/>
      <c r="J22" s="12"/>
      <c r="K22" s="17"/>
      <c r="L22" s="17"/>
      <c r="M22" s="17"/>
      <c r="N22" s="17"/>
      <c r="O22" s="17"/>
      <c r="P22" s="365"/>
      <c r="Q22" s="81"/>
      <c r="R22" s="81"/>
    </row>
    <row r="23" spans="1:18" ht="13.5" hidden="1" customHeight="1" outlineLevel="1" x14ac:dyDescent="0.25">
      <c r="A23" s="4"/>
      <c r="B23" s="30"/>
      <c r="C23" s="367"/>
      <c r="D23" s="259"/>
      <c r="E23" s="273"/>
      <c r="F23" s="273"/>
      <c r="G23" s="273"/>
      <c r="H23" s="273"/>
      <c r="I23" s="273"/>
      <c r="J23" s="12"/>
      <c r="K23" s="17"/>
      <c r="L23" s="17"/>
      <c r="M23" s="17"/>
      <c r="N23" s="17"/>
      <c r="O23" s="17"/>
      <c r="P23" s="365"/>
      <c r="Q23" s="81"/>
      <c r="R23" s="81"/>
    </row>
    <row r="24" spans="1:18" ht="13.5" customHeight="1" collapsed="1" x14ac:dyDescent="0.25">
      <c r="A24" s="4" t="s">
        <v>46</v>
      </c>
      <c r="B24" s="30" t="e">
        <f>VLOOKUP($E24,УЧАСТНИКИ!$A$5:$K$1101,3,FALSE)</f>
        <v>#N/A</v>
      </c>
      <c r="C24" s="367" t="e">
        <f>VLOOKUP($E24,УЧАСТНИКИ!$A$5:$K$1101,4,FALSE)</f>
        <v>#N/A</v>
      </c>
      <c r="D24" s="259" t="e">
        <f>VLOOKUP($E24,УЧАСТНИКИ!$A$5:$K$1101,5,FALSE)</f>
        <v>#N/A</v>
      </c>
      <c r="E24" s="273"/>
      <c r="F24" s="273"/>
      <c r="G24" s="273"/>
      <c r="H24" s="273"/>
      <c r="I24" s="273"/>
      <c r="J24" s="12"/>
      <c r="K24" s="17"/>
      <c r="L24" s="17"/>
      <c r="M24" s="17"/>
      <c r="N24" s="17"/>
      <c r="O24" s="17"/>
      <c r="P24" s="365"/>
      <c r="Q24" s="81"/>
      <c r="R24" s="81"/>
    </row>
    <row r="25" spans="1:18" ht="13.5" hidden="1" customHeight="1" outlineLevel="1" x14ac:dyDescent="0.25">
      <c r="A25" s="4"/>
      <c r="B25" s="30"/>
      <c r="C25" s="367"/>
      <c r="D25" s="259"/>
      <c r="E25" s="273"/>
      <c r="F25" s="273"/>
      <c r="G25" s="273"/>
      <c r="H25" s="273"/>
      <c r="I25" s="273"/>
      <c r="J25" s="12"/>
      <c r="K25" s="17"/>
      <c r="L25" s="17"/>
      <c r="M25" s="17"/>
      <c r="N25" s="17"/>
      <c r="O25" s="17"/>
      <c r="P25" s="365"/>
      <c r="Q25" s="81"/>
      <c r="R25" s="81"/>
    </row>
    <row r="26" spans="1:18" ht="13.5" customHeight="1" collapsed="1" x14ac:dyDescent="0.25">
      <c r="A26" s="4" t="s">
        <v>84</v>
      </c>
      <c r="B26" s="30" t="e">
        <f>VLOOKUP($E26,УЧАСТНИКИ!$A$5:$K$1101,3,FALSE)</f>
        <v>#N/A</v>
      </c>
      <c r="C26" s="367" t="e">
        <f>VLOOKUP($E26,УЧАСТНИКИ!$A$5:$K$1101,4,FALSE)</f>
        <v>#N/A</v>
      </c>
      <c r="D26" s="259" t="e">
        <f>VLOOKUP($E26,УЧАСТНИКИ!$A$5:$K$1101,5,FALSE)</f>
        <v>#N/A</v>
      </c>
      <c r="E26" s="273"/>
      <c r="F26" s="273"/>
      <c r="G26" s="273"/>
      <c r="H26" s="273"/>
      <c r="I26" s="273"/>
      <c r="J26" s="12"/>
      <c r="K26" s="17"/>
      <c r="L26" s="17"/>
      <c r="M26" s="17"/>
      <c r="N26" s="17"/>
      <c r="O26" s="17"/>
      <c r="P26" s="365"/>
      <c r="Q26" s="81"/>
      <c r="R26" s="81"/>
    </row>
    <row r="27" spans="1:18" ht="13.5" hidden="1" customHeight="1" outlineLevel="1" x14ac:dyDescent="0.25">
      <c r="A27" s="4"/>
      <c r="B27" s="30"/>
      <c r="C27" s="367"/>
      <c r="D27" s="259"/>
      <c r="E27" s="273"/>
      <c r="F27" s="273"/>
      <c r="G27" s="273"/>
      <c r="H27" s="273"/>
      <c r="I27" s="273"/>
      <c r="J27" s="12"/>
      <c r="K27" s="17"/>
      <c r="L27" s="17"/>
      <c r="M27" s="17"/>
      <c r="N27" s="17"/>
      <c r="O27" s="17"/>
      <c r="P27" s="365"/>
      <c r="Q27" s="81"/>
      <c r="R27" s="81"/>
    </row>
    <row r="28" spans="1:18" ht="13.5" customHeight="1" collapsed="1" x14ac:dyDescent="0.25">
      <c r="A28" s="4" t="s">
        <v>90</v>
      </c>
      <c r="B28" s="30" t="e">
        <f>VLOOKUP($E28,УЧАСТНИКИ!$A$5:$K$1101,3,FALSE)</f>
        <v>#N/A</v>
      </c>
      <c r="C28" s="367" t="e">
        <f>VLOOKUP($E28,УЧАСТНИКИ!$A$5:$K$1101,4,FALSE)</f>
        <v>#N/A</v>
      </c>
      <c r="D28" s="259" t="e">
        <f>VLOOKUP($E28,УЧАСТНИКИ!$A$5:$K$1101,5,FALSE)</f>
        <v>#N/A</v>
      </c>
      <c r="E28" s="273"/>
      <c r="F28" s="273"/>
      <c r="G28" s="273"/>
      <c r="H28" s="273"/>
      <c r="I28" s="273"/>
      <c r="J28" s="12"/>
      <c r="K28" s="17"/>
      <c r="L28" s="17"/>
      <c r="M28" s="17"/>
      <c r="N28" s="17"/>
      <c r="O28" s="17"/>
      <c r="P28" s="365"/>
      <c r="Q28" s="81"/>
      <c r="R28" s="81"/>
    </row>
    <row r="29" spans="1:18" ht="13.5" hidden="1" customHeight="1" outlineLevel="1" x14ac:dyDescent="0.25">
      <c r="A29" s="4"/>
      <c r="B29" s="30"/>
      <c r="C29" s="367"/>
      <c r="D29" s="259"/>
      <c r="E29" s="273"/>
      <c r="F29" s="273"/>
      <c r="G29" s="273"/>
      <c r="H29" s="273"/>
      <c r="I29" s="273"/>
      <c r="J29" s="12"/>
      <c r="K29" s="17"/>
      <c r="L29" s="17"/>
      <c r="M29" s="17"/>
      <c r="N29" s="17"/>
      <c r="O29" s="17"/>
      <c r="P29" s="365"/>
      <c r="Q29" s="81"/>
      <c r="R29" s="81"/>
    </row>
    <row r="30" spans="1:18" ht="13.5" customHeight="1" collapsed="1" x14ac:dyDescent="0.25">
      <c r="A30" s="4" t="s">
        <v>89</v>
      </c>
      <c r="B30" s="30" t="e">
        <f>VLOOKUP($E30,УЧАСТНИКИ!$A$5:$K$1101,3,FALSE)</f>
        <v>#N/A</v>
      </c>
      <c r="C30" s="367" t="e">
        <f>VLOOKUP($E30,УЧАСТНИКИ!$A$5:$K$1101,4,FALSE)</f>
        <v>#N/A</v>
      </c>
      <c r="D30" s="259" t="e">
        <f>VLOOKUP($E30,УЧАСТНИКИ!$A$5:$K$1101,5,FALSE)</f>
        <v>#N/A</v>
      </c>
      <c r="E30" s="273"/>
      <c r="F30" s="273"/>
      <c r="G30" s="273"/>
      <c r="H30" s="273"/>
      <c r="I30" s="273"/>
      <c r="J30" s="12"/>
      <c r="K30" s="17"/>
      <c r="L30" s="17"/>
      <c r="M30" s="17"/>
      <c r="N30" s="17"/>
      <c r="O30" s="17"/>
      <c r="P30" s="365" t="s">
        <v>111</v>
      </c>
      <c r="Q30" s="81"/>
      <c r="R30" s="81"/>
    </row>
    <row r="31" spans="1:18" ht="13.5" hidden="1" customHeight="1" outlineLevel="1" x14ac:dyDescent="0.25">
      <c r="A31" s="4" t="s">
        <v>87</v>
      </c>
      <c r="B31" s="30" t="e">
        <f>VLOOKUP($E31,УЧАСТНИКИ!$A$5:$K$1101,3,FALSE)</f>
        <v>#N/A</v>
      </c>
      <c r="C31" s="367" t="e">
        <f>VLOOKUP($E31,УЧАСТНИКИ!$A$5:$K$1101,4,FALSE)</f>
        <v>#N/A</v>
      </c>
      <c r="D31" s="259" t="e">
        <f>VLOOKUP($E31,УЧАСТНИКИ!$A$5:$K$1101,5,FALSE)</f>
        <v>#N/A</v>
      </c>
      <c r="E31" s="273"/>
      <c r="F31" s="273"/>
      <c r="G31" s="273"/>
      <c r="H31" s="273"/>
      <c r="I31" s="273"/>
      <c r="J31" s="12"/>
      <c r="K31" s="17"/>
      <c r="L31" s="17"/>
      <c r="M31" s="17"/>
      <c r="N31" s="17"/>
      <c r="O31" s="17"/>
      <c r="P31" s="365"/>
      <c r="Q31" s="81"/>
      <c r="R31" s="81"/>
    </row>
    <row r="32" spans="1:18" ht="13.5" customHeight="1" collapsed="1" x14ac:dyDescent="0.25">
      <c r="A32" s="4" t="s">
        <v>88</v>
      </c>
      <c r="B32" s="30" t="e">
        <f>VLOOKUP($E32,УЧАСТНИКИ!$A$5:$K$1101,3,FALSE)</f>
        <v>#N/A</v>
      </c>
      <c r="C32" s="367" t="e">
        <f>VLOOKUP($E32,УЧАСТНИКИ!$A$5:$K$1101,4,FALSE)</f>
        <v>#N/A</v>
      </c>
      <c r="D32" s="259" t="e">
        <f>VLOOKUP($E32,УЧАСТНИКИ!$A$5:$K$1101,5,FALSE)</f>
        <v>#N/A</v>
      </c>
      <c r="E32" s="273"/>
      <c r="F32" s="273"/>
      <c r="G32" s="273"/>
      <c r="H32" s="273"/>
      <c r="I32" s="273"/>
      <c r="J32" s="12"/>
      <c r="K32" s="17"/>
      <c r="L32" s="17"/>
      <c r="M32" s="17"/>
      <c r="N32" s="17"/>
      <c r="O32" s="17"/>
      <c r="P32" s="365"/>
      <c r="Q32" s="81"/>
      <c r="R32" s="81"/>
    </row>
    <row r="33" spans="1:18" ht="13.5" hidden="1" customHeight="1" outlineLevel="1" x14ac:dyDescent="0.25">
      <c r="A33" s="4" t="s">
        <v>85</v>
      </c>
      <c r="B33" s="30" t="e">
        <f>VLOOKUP($E33,УЧАСТНИКИ!$A$5:$K$1101,3,FALSE)</f>
        <v>#N/A</v>
      </c>
      <c r="C33" s="367" t="e">
        <f>VLOOKUP($E33,УЧАСТНИКИ!$A$5:$K$1101,4,FALSE)</f>
        <v>#N/A</v>
      </c>
      <c r="D33" s="259" t="e">
        <f>VLOOKUP($E33,УЧАСТНИКИ!$A$5:$K$1101,5,FALSE)</f>
        <v>#N/A</v>
      </c>
      <c r="E33" s="273"/>
      <c r="F33" s="273"/>
      <c r="G33" s="273"/>
      <c r="H33" s="273"/>
      <c r="I33" s="273"/>
      <c r="J33" s="12"/>
      <c r="K33" s="17"/>
      <c r="L33" s="17"/>
      <c r="M33" s="17"/>
      <c r="N33" s="17"/>
      <c r="O33" s="17"/>
      <c r="P33" s="365"/>
      <c r="Q33" s="81"/>
      <c r="R33" s="81"/>
    </row>
    <row r="34" spans="1:18" ht="13.5" customHeight="1" collapsed="1" x14ac:dyDescent="0.25">
      <c r="A34" s="4" t="s">
        <v>87</v>
      </c>
      <c r="B34" s="30" t="e">
        <f>VLOOKUP($E34,УЧАСТНИКИ!$A$5:$K$1101,3,FALSE)</f>
        <v>#N/A</v>
      </c>
      <c r="C34" s="367" t="e">
        <f>VLOOKUP($E34,УЧАСТНИКИ!$A$5:$K$1101,4,FALSE)</f>
        <v>#N/A</v>
      </c>
      <c r="D34" s="259" t="e">
        <f>VLOOKUP($E34,УЧАСТНИКИ!$A$5:$K$1101,5,FALSE)</f>
        <v>#N/A</v>
      </c>
      <c r="E34" s="273"/>
      <c r="F34" s="273"/>
      <c r="G34" s="273"/>
      <c r="H34" s="273"/>
      <c r="I34" s="273"/>
      <c r="J34" s="12"/>
      <c r="K34" s="17"/>
      <c r="L34" s="17"/>
      <c r="M34" s="17"/>
      <c r="N34" s="17"/>
      <c r="O34" s="17"/>
      <c r="P34" s="365" t="s">
        <v>183</v>
      </c>
      <c r="Q34" s="81"/>
      <c r="R34" s="81"/>
    </row>
    <row r="35" spans="1:18" ht="13.5" hidden="1" customHeight="1" outlineLevel="1" x14ac:dyDescent="0.25">
      <c r="A35" s="4" t="s">
        <v>91</v>
      </c>
      <c r="B35" s="30" t="e">
        <f>VLOOKUP($E35,УЧАСТНИКИ!$A$5:$K$1101,3,FALSE)</f>
        <v>#N/A</v>
      </c>
      <c r="C35" s="367" t="e">
        <f>VLOOKUP($E35,УЧАСТНИКИ!$A$5:$K$1101,4,FALSE)</f>
        <v>#N/A</v>
      </c>
      <c r="D35" s="259" t="e">
        <f>VLOOKUP($E35,УЧАСТНИКИ!$A$5:$K$1101,5,FALSE)</f>
        <v>#N/A</v>
      </c>
      <c r="E35" s="273"/>
      <c r="F35" s="273"/>
      <c r="G35" s="273"/>
      <c r="H35" s="273"/>
      <c r="I35" s="273"/>
      <c r="J35" s="12"/>
      <c r="K35" s="17"/>
      <c r="L35" s="17"/>
      <c r="M35" s="17"/>
      <c r="N35" s="17"/>
      <c r="O35" s="17"/>
      <c r="P35" s="365"/>
      <c r="Q35" s="81"/>
      <c r="R35" s="81"/>
    </row>
    <row r="36" spans="1:18" ht="13.5" customHeight="1" collapsed="1" x14ac:dyDescent="0.25">
      <c r="A36" s="4" t="s">
        <v>86</v>
      </c>
      <c r="B36" s="30" t="e">
        <f>VLOOKUP($E36,УЧАСТНИКИ!$A$5:$K$1101,3,FALSE)</f>
        <v>#N/A</v>
      </c>
      <c r="C36" s="367" t="e">
        <f>VLOOKUP($E36,УЧАСТНИКИ!$A$5:$K$1101,4,FALSE)</f>
        <v>#N/A</v>
      </c>
      <c r="D36" s="259" t="e">
        <f>VLOOKUP($E36,УЧАСТНИКИ!$A$5:$K$1101,5,FALSE)</f>
        <v>#N/A</v>
      </c>
      <c r="E36" s="273"/>
      <c r="F36" s="273"/>
      <c r="G36" s="273"/>
      <c r="H36" s="273"/>
      <c r="I36" s="273"/>
      <c r="J36" s="12"/>
      <c r="K36" s="17"/>
      <c r="L36" s="17"/>
      <c r="M36" s="17"/>
      <c r="N36" s="17"/>
      <c r="O36" s="17"/>
      <c r="P36" s="365"/>
      <c r="Q36" s="81"/>
      <c r="R36" s="81"/>
    </row>
    <row r="37" spans="1:18" ht="13.5" hidden="1" customHeight="1" outlineLevel="1" x14ac:dyDescent="0.25">
      <c r="A37" s="4" t="s">
        <v>92</v>
      </c>
      <c r="B37" s="30" t="e">
        <f>VLOOKUP($E37,УЧАСТНИКИ!$A$5:$K$1101,3,FALSE)</f>
        <v>#N/A</v>
      </c>
      <c r="C37" s="367" t="e">
        <f>VLOOKUP($E37,УЧАСТНИКИ!$A$5:$K$1101,4,FALSE)</f>
        <v>#N/A</v>
      </c>
      <c r="D37" s="259" t="e">
        <f>VLOOKUP($E37,УЧАСТНИКИ!$A$5:$K$1101,5,FALSE)</f>
        <v>#N/A</v>
      </c>
      <c r="E37" s="273"/>
      <c r="F37" s="273"/>
      <c r="G37" s="273"/>
      <c r="H37" s="273"/>
      <c r="I37" s="273"/>
      <c r="J37" s="12"/>
      <c r="K37" s="17"/>
      <c r="L37" s="17"/>
      <c r="M37" s="17"/>
      <c r="N37" s="17"/>
      <c r="O37" s="17"/>
      <c r="P37" s="365"/>
      <c r="Q37" s="81"/>
      <c r="R37" s="81"/>
    </row>
    <row r="38" spans="1:18" ht="13.5" hidden="1" customHeight="1" collapsed="1" x14ac:dyDescent="0.25">
      <c r="A38" s="4"/>
      <c r="B38" s="30" t="e">
        <f>VLOOKUP($E38,УЧАСТНИКИ!$A$5:$K$1101,3,FALSE)</f>
        <v>#N/A</v>
      </c>
      <c r="C38" s="367" t="e">
        <f>VLOOKUP($E38,УЧАСТНИКИ!$A$5:$K$1101,4,FALSE)</f>
        <v>#N/A</v>
      </c>
      <c r="D38" s="259" t="e">
        <f>VLOOKUP($E38,УЧАСТНИКИ!$A$5:$K$1101,5,FALSE)</f>
        <v>#N/A</v>
      </c>
      <c r="E38" s="273"/>
      <c r="F38" s="273"/>
      <c r="G38" s="273"/>
      <c r="H38" s="273"/>
      <c r="I38" s="273"/>
      <c r="J38" s="12"/>
      <c r="K38" s="17"/>
      <c r="L38" s="17"/>
      <c r="M38" s="17"/>
      <c r="N38" s="17"/>
      <c r="O38" s="17"/>
      <c r="P38" s="365"/>
      <c r="Q38" s="81"/>
      <c r="R38" s="81"/>
    </row>
    <row r="39" spans="1:18" ht="13.5" hidden="1" customHeight="1" outlineLevel="1" x14ac:dyDescent="0.25">
      <c r="A39" s="4"/>
      <c r="B39" s="30" t="e">
        <f>VLOOKUP($E39,УЧАСТНИКИ!$A$5:$K$1101,3,FALSE)</f>
        <v>#N/A</v>
      </c>
      <c r="C39" s="367" t="e">
        <f>VLOOKUP($E39,УЧАСТНИКИ!$A$5:$K$1101,4,FALSE)</f>
        <v>#N/A</v>
      </c>
      <c r="D39" s="259" t="e">
        <f>VLOOKUP($E39,УЧАСТНИКИ!$A$5:$K$1101,5,FALSE)</f>
        <v>#N/A</v>
      </c>
      <c r="E39" s="273"/>
      <c r="F39" s="273"/>
      <c r="G39" s="273"/>
      <c r="H39" s="273"/>
      <c r="I39" s="273"/>
      <c r="J39" s="12"/>
      <c r="K39" s="17"/>
      <c r="L39" s="17"/>
      <c r="M39" s="17"/>
      <c r="N39" s="17"/>
      <c r="O39" s="17"/>
      <c r="P39" s="365"/>
      <c r="Q39" s="81"/>
      <c r="R39" s="81"/>
    </row>
    <row r="40" spans="1:18" ht="13.5" hidden="1" customHeight="1" collapsed="1" x14ac:dyDescent="0.25">
      <c r="A40" s="4"/>
      <c r="B40" s="30" t="e">
        <f>VLOOKUP($E40,УЧАСТНИКИ!$A$5:$K$1101,3,FALSE)</f>
        <v>#N/A</v>
      </c>
      <c r="C40" s="367" t="e">
        <f>VLOOKUP($E40,УЧАСТНИКИ!$A$5:$K$1101,4,FALSE)</f>
        <v>#N/A</v>
      </c>
      <c r="D40" s="259" t="e">
        <f>VLOOKUP($E40,УЧАСТНИКИ!$A$5:$K$1101,5,FALSE)</f>
        <v>#N/A</v>
      </c>
      <c r="E40" s="273"/>
      <c r="F40" s="273"/>
      <c r="G40" s="273"/>
      <c r="H40" s="273"/>
      <c r="I40" s="273"/>
      <c r="J40" s="12"/>
      <c r="K40" s="17"/>
      <c r="L40" s="17"/>
      <c r="M40" s="17"/>
      <c r="N40" s="17"/>
      <c r="O40" s="17"/>
      <c r="P40" s="365"/>
      <c r="Q40" s="81"/>
      <c r="R40" s="81"/>
    </row>
    <row r="41" spans="1:18" ht="13.5" hidden="1" customHeight="1" outlineLevel="1" x14ac:dyDescent="0.25">
      <c r="A41" s="4"/>
      <c r="B41" s="30" t="e">
        <f>VLOOKUP($E41,УЧАСТНИКИ!$A$5:$K$1101,3,FALSE)</f>
        <v>#N/A</v>
      </c>
      <c r="C41" s="367" t="e">
        <f>VLOOKUP($E41,УЧАСТНИКИ!$A$5:$K$1101,4,FALSE)</f>
        <v>#N/A</v>
      </c>
      <c r="D41" s="259" t="e">
        <f>VLOOKUP($E41,УЧАСТНИКИ!$A$5:$K$1101,5,FALSE)</f>
        <v>#N/A</v>
      </c>
      <c r="E41" s="273"/>
      <c r="F41" s="273"/>
      <c r="G41" s="273"/>
      <c r="H41" s="273"/>
      <c r="I41" s="273"/>
      <c r="J41" s="12"/>
      <c r="K41" s="17"/>
      <c r="L41" s="17"/>
      <c r="M41" s="17"/>
      <c r="N41" s="17"/>
      <c r="O41" s="17"/>
      <c r="P41" s="365"/>
      <c r="Q41" s="81"/>
      <c r="R41" s="81"/>
    </row>
    <row r="42" spans="1:18" ht="13.5" hidden="1" customHeight="1" collapsed="1" x14ac:dyDescent="0.25">
      <c r="A42" s="4"/>
      <c r="B42" s="30" t="e">
        <f>VLOOKUP($E42,УЧАСТНИКИ!$A$5:$K$1101,3,FALSE)</f>
        <v>#N/A</v>
      </c>
      <c r="C42" s="367" t="e">
        <f>VLOOKUP($E42,УЧАСТНИКИ!$A$5:$K$1101,4,FALSE)</f>
        <v>#N/A</v>
      </c>
      <c r="D42" s="259" t="e">
        <f>VLOOKUP($E42,УЧАСТНИКИ!$A$5:$K$1101,5,FALSE)</f>
        <v>#N/A</v>
      </c>
      <c r="E42" s="273"/>
      <c r="F42" s="273"/>
      <c r="G42" s="273"/>
      <c r="H42" s="273"/>
      <c r="I42" s="273"/>
      <c r="J42" s="12"/>
      <c r="K42" s="17"/>
      <c r="L42" s="17"/>
      <c r="M42" s="17"/>
      <c r="N42" s="17"/>
      <c r="O42" s="17"/>
      <c r="P42" s="365"/>
      <c r="Q42" s="81"/>
      <c r="R42" s="81"/>
    </row>
    <row r="43" spans="1:18" ht="13.5" hidden="1" customHeight="1" outlineLevel="1" x14ac:dyDescent="0.25">
      <c r="A43" s="4"/>
      <c r="B43" s="30" t="e">
        <f>VLOOKUP($E43,УЧАСТНИКИ!$A$5:$K$1101,3,FALSE)</f>
        <v>#N/A</v>
      </c>
      <c r="C43" s="367" t="e">
        <f>VLOOKUP($E43,УЧАСТНИКИ!$A$5:$K$1101,4,FALSE)</f>
        <v>#N/A</v>
      </c>
      <c r="D43" s="259" t="e">
        <f>VLOOKUP($E43,УЧАСТНИКИ!$A$5:$K$1101,5,FALSE)</f>
        <v>#N/A</v>
      </c>
      <c r="E43" s="273"/>
      <c r="F43" s="273"/>
      <c r="G43" s="273"/>
      <c r="H43" s="273"/>
      <c r="I43" s="273"/>
      <c r="J43" s="12"/>
      <c r="K43" s="17"/>
      <c r="L43" s="17"/>
      <c r="M43" s="17"/>
      <c r="N43" s="17"/>
      <c r="O43" s="17"/>
      <c r="P43" s="365"/>
      <c r="Q43" s="81"/>
      <c r="R43" s="81"/>
    </row>
    <row r="44" spans="1:18" ht="13.5" hidden="1" customHeight="1" collapsed="1" x14ac:dyDescent="0.25">
      <c r="A44" s="4"/>
      <c r="B44" s="30" t="e">
        <f>VLOOKUP($E44,УЧАСТНИКИ!$A$5:$K$1101,3,FALSE)</f>
        <v>#N/A</v>
      </c>
      <c r="C44" s="367" t="e">
        <f>VLOOKUP($E44,УЧАСТНИКИ!$A$5:$K$1101,4,FALSE)</f>
        <v>#N/A</v>
      </c>
      <c r="D44" s="259" t="e">
        <f>VLOOKUP($E44,УЧАСТНИКИ!$A$5:$K$1101,5,FALSE)</f>
        <v>#N/A</v>
      </c>
      <c r="E44" s="273"/>
      <c r="F44" s="273"/>
      <c r="G44" s="273"/>
      <c r="H44" s="273"/>
      <c r="I44" s="273"/>
      <c r="J44" s="12"/>
      <c r="K44" s="17"/>
      <c r="L44" s="17"/>
      <c r="M44" s="17"/>
      <c r="N44" s="17"/>
      <c r="O44" s="17"/>
      <c r="P44" s="365"/>
      <c r="Q44" s="81"/>
      <c r="R44" s="81"/>
    </row>
    <row r="45" spans="1:18" ht="13.5" hidden="1" customHeight="1" outlineLevel="1" x14ac:dyDescent="0.25">
      <c r="A45" s="4"/>
      <c r="B45" s="30" t="e">
        <f>VLOOKUP($E45,УЧАСТНИКИ!$A$5:$K$1101,3,FALSE)</f>
        <v>#N/A</v>
      </c>
      <c r="C45" s="367" t="e">
        <f>VLOOKUP($E45,УЧАСТНИКИ!$A$5:$K$1101,4,FALSE)</f>
        <v>#N/A</v>
      </c>
      <c r="D45" s="259" t="e">
        <f>VLOOKUP($E45,УЧАСТНИКИ!$A$5:$K$1101,5,FALSE)</f>
        <v>#N/A</v>
      </c>
      <c r="E45" s="273"/>
      <c r="F45" s="273"/>
      <c r="G45" s="273"/>
      <c r="H45" s="273"/>
      <c r="I45" s="273"/>
      <c r="J45" s="12"/>
      <c r="K45" s="17"/>
      <c r="L45" s="17"/>
      <c r="M45" s="17"/>
      <c r="N45" s="17"/>
      <c r="O45" s="17"/>
      <c r="P45" s="365"/>
      <c r="Q45" s="81"/>
      <c r="R45" s="81"/>
    </row>
    <row r="46" spans="1:18" ht="13.5" hidden="1" customHeight="1" collapsed="1" x14ac:dyDescent="0.25">
      <c r="A46" s="4"/>
      <c r="B46" s="30" t="e">
        <f>VLOOKUP($E46,УЧАСТНИКИ!$A$5:$K$1101,3,FALSE)</f>
        <v>#N/A</v>
      </c>
      <c r="C46" s="367" t="e">
        <f>VLOOKUP($E46,УЧАСТНИКИ!$A$5:$K$1101,4,FALSE)</f>
        <v>#N/A</v>
      </c>
      <c r="D46" s="259" t="e">
        <f>VLOOKUP($E46,УЧАСТНИКИ!$A$5:$K$1101,5,FALSE)</f>
        <v>#N/A</v>
      </c>
      <c r="E46" s="273"/>
      <c r="F46" s="273"/>
      <c r="G46" s="273"/>
      <c r="H46" s="273"/>
      <c r="I46" s="273"/>
      <c r="J46" s="12"/>
      <c r="K46" s="17"/>
      <c r="L46" s="17"/>
      <c r="M46" s="17"/>
      <c r="N46" s="17"/>
      <c r="O46" s="17"/>
      <c r="P46" s="365"/>
      <c r="Q46" s="81"/>
      <c r="R46" s="81"/>
    </row>
    <row r="47" spans="1:18" ht="13.5" hidden="1" customHeight="1" outlineLevel="1" collapsed="1" x14ac:dyDescent="0.25">
      <c r="A47" s="4"/>
      <c r="B47" s="30" t="e">
        <f>VLOOKUP($E47,УЧАСТНИКИ!$A$5:$K$1101,3,FALSE)</f>
        <v>#N/A</v>
      </c>
      <c r="C47" s="367" t="e">
        <f>VLOOKUP($E47,УЧАСТНИКИ!$A$5:$K$1101,4,FALSE)</f>
        <v>#N/A</v>
      </c>
      <c r="D47" s="259" t="e">
        <f>VLOOKUP($E47,УЧАСТНИКИ!$A$5:$K$1101,5,FALSE)</f>
        <v>#N/A</v>
      </c>
      <c r="E47" s="273"/>
      <c r="F47" s="273"/>
      <c r="G47" s="273"/>
      <c r="H47" s="273"/>
      <c r="I47" s="273"/>
      <c r="J47" s="12"/>
      <c r="K47" s="17"/>
      <c r="L47" s="17"/>
      <c r="M47" s="17"/>
      <c r="N47" s="17"/>
      <c r="O47" s="17"/>
      <c r="P47" s="365"/>
      <c r="Q47" s="81"/>
      <c r="R47" s="81"/>
    </row>
    <row r="48" spans="1:18" ht="13.5" hidden="1" customHeight="1" collapsed="1" x14ac:dyDescent="0.25">
      <c r="A48" s="4"/>
      <c r="B48" s="30" t="e">
        <f>VLOOKUP($E48,УЧАСТНИКИ!$A$5:$K$1101,3,FALSE)</f>
        <v>#N/A</v>
      </c>
      <c r="C48" s="367" t="e">
        <f>VLOOKUP($E48,УЧАСТНИКИ!$A$5:$K$1101,4,FALSE)</f>
        <v>#N/A</v>
      </c>
      <c r="D48" s="259" t="e">
        <f>VLOOKUP($E48,УЧАСТНИКИ!$A$5:$K$1101,5,FALSE)</f>
        <v>#N/A</v>
      </c>
      <c r="E48" s="273"/>
      <c r="F48" s="273"/>
      <c r="G48" s="273"/>
      <c r="H48" s="273"/>
      <c r="I48" s="273"/>
      <c r="J48" s="12"/>
      <c r="K48" s="17"/>
      <c r="L48" s="17"/>
      <c r="M48" s="17"/>
      <c r="N48" s="17"/>
      <c r="O48" s="17"/>
      <c r="P48" s="365"/>
      <c r="Q48" s="81"/>
      <c r="R48" s="81"/>
    </row>
    <row r="49" spans="1:18" ht="13.5" hidden="1" customHeight="1" outlineLevel="1" x14ac:dyDescent="0.25">
      <c r="A49" s="4"/>
      <c r="B49" s="30" t="e">
        <f>VLOOKUP($E49,УЧАСТНИКИ!$A$5:$K$1101,3,FALSE)</f>
        <v>#N/A</v>
      </c>
      <c r="C49" s="367" t="e">
        <f>VLOOKUP($E49,УЧАСТНИКИ!$A$5:$K$1101,4,FALSE)</f>
        <v>#N/A</v>
      </c>
      <c r="D49" s="259" t="e">
        <f>VLOOKUP($E49,УЧАСТНИКИ!$A$5:$K$1101,5,FALSE)</f>
        <v>#N/A</v>
      </c>
      <c r="E49" s="273"/>
      <c r="F49" s="273"/>
      <c r="G49" s="273"/>
      <c r="H49" s="273"/>
      <c r="I49" s="273"/>
      <c r="J49" s="12"/>
      <c r="K49" s="17"/>
      <c r="L49" s="17"/>
      <c r="M49" s="17"/>
      <c r="N49" s="17"/>
      <c r="O49" s="17"/>
      <c r="P49" s="365"/>
      <c r="Q49" s="81"/>
      <c r="R49" s="81"/>
    </row>
    <row r="50" spans="1:18" ht="13.5" hidden="1" customHeight="1" collapsed="1" x14ac:dyDescent="0.25">
      <c r="A50" s="4"/>
      <c r="B50" s="30" t="e">
        <f>VLOOKUP($E50,УЧАСТНИКИ!$A$5:$K$1101,3,FALSE)</f>
        <v>#N/A</v>
      </c>
      <c r="C50" s="367" t="e">
        <f>VLOOKUP($E50,УЧАСТНИКИ!$A$5:$K$1101,4,FALSE)</f>
        <v>#N/A</v>
      </c>
      <c r="D50" s="259" t="e">
        <f>VLOOKUP($E50,УЧАСТНИКИ!$A$5:$K$1101,5,FALSE)</f>
        <v>#N/A</v>
      </c>
      <c r="E50" s="273"/>
      <c r="F50" s="273"/>
      <c r="G50" s="273"/>
      <c r="H50" s="273"/>
      <c r="I50" s="273"/>
      <c r="J50" s="12"/>
      <c r="K50" s="17"/>
      <c r="L50" s="17"/>
      <c r="M50" s="17"/>
      <c r="N50" s="17"/>
      <c r="O50" s="17"/>
      <c r="P50" s="365"/>
      <c r="Q50" s="81"/>
      <c r="R50" s="81"/>
    </row>
    <row r="51" spans="1:18" ht="13.5" hidden="1" customHeight="1" outlineLevel="1" x14ac:dyDescent="0.25">
      <c r="A51" s="4"/>
      <c r="B51" s="30" t="e">
        <f>VLOOKUP($E51,УЧАСТНИКИ!$A$5:$K$1101,3,FALSE)</f>
        <v>#N/A</v>
      </c>
      <c r="C51" s="367" t="e">
        <f>VLOOKUP($E51,УЧАСТНИКИ!$A$5:$K$1101,4,FALSE)</f>
        <v>#N/A</v>
      </c>
      <c r="D51" s="259" t="e">
        <f>VLOOKUP($E51,УЧАСТНИКИ!$A$5:$K$1101,5,FALSE)</f>
        <v>#N/A</v>
      </c>
      <c r="E51" s="273"/>
      <c r="F51" s="273"/>
      <c r="G51" s="273"/>
      <c r="H51" s="273"/>
      <c r="I51" s="273"/>
      <c r="J51" s="12"/>
      <c r="K51" s="17"/>
      <c r="L51" s="17"/>
      <c r="M51" s="17"/>
      <c r="N51" s="17"/>
      <c r="O51" s="17"/>
      <c r="P51" s="365"/>
      <c r="Q51" s="81"/>
      <c r="R51" s="81"/>
    </row>
    <row r="52" spans="1:18" ht="13.5" hidden="1" customHeight="1" collapsed="1" x14ac:dyDescent="0.25">
      <c r="A52" s="4"/>
      <c r="B52" s="30" t="e">
        <f>VLOOKUP($E52,УЧАСТНИКИ!$A$5:$K$1101,3,FALSE)</f>
        <v>#N/A</v>
      </c>
      <c r="C52" s="367" t="e">
        <f>VLOOKUP($E52,УЧАСТНИКИ!$A$5:$K$1101,4,FALSE)</f>
        <v>#N/A</v>
      </c>
      <c r="D52" s="259" t="e">
        <f>VLOOKUP($E52,УЧАСТНИКИ!$A$5:$K$1101,5,FALSE)</f>
        <v>#N/A</v>
      </c>
      <c r="E52" s="273"/>
      <c r="F52" s="273"/>
      <c r="G52" s="273"/>
      <c r="H52" s="273"/>
      <c r="I52" s="273"/>
      <c r="J52" s="12"/>
      <c r="K52" s="17"/>
      <c r="L52" s="17"/>
      <c r="M52" s="17"/>
      <c r="N52" s="17"/>
      <c r="O52" s="17"/>
      <c r="P52" s="365"/>
      <c r="Q52" s="81"/>
      <c r="R52" s="81"/>
    </row>
    <row r="53" spans="1:18" ht="13.5" hidden="1" customHeight="1" outlineLevel="1" x14ac:dyDescent="0.25">
      <c r="A53" s="4"/>
      <c r="B53" s="30" t="e">
        <f>VLOOKUP($E53,УЧАСТНИКИ!$A$5:$K$1101,3,FALSE)</f>
        <v>#N/A</v>
      </c>
      <c r="C53" s="367" t="e">
        <f>VLOOKUP($E53,УЧАСТНИКИ!$A$5:$K$1101,4,FALSE)</f>
        <v>#N/A</v>
      </c>
      <c r="D53" s="259" t="e">
        <f>VLOOKUP($E53,УЧАСТНИКИ!$A$5:$K$1101,5,FALSE)</f>
        <v>#N/A</v>
      </c>
      <c r="E53" s="273"/>
      <c r="F53" s="273"/>
      <c r="G53" s="273"/>
      <c r="H53" s="273"/>
      <c r="I53" s="273"/>
      <c r="J53" s="12"/>
      <c r="K53" s="17"/>
      <c r="L53" s="17"/>
      <c r="M53" s="17"/>
      <c r="N53" s="17"/>
      <c r="O53" s="17"/>
      <c r="P53" s="365"/>
      <c r="Q53" s="81"/>
      <c r="R53" s="81"/>
    </row>
    <row r="54" spans="1:18" ht="13.5" hidden="1" customHeight="1" collapsed="1" x14ac:dyDescent="0.25">
      <c r="A54" s="4"/>
      <c r="B54" s="30" t="e">
        <f>VLOOKUP($E54,УЧАСТНИКИ!$A$5:$K$1101,3,FALSE)</f>
        <v>#N/A</v>
      </c>
      <c r="C54" s="367" t="e">
        <f>VLOOKUP($E54,УЧАСТНИКИ!$A$5:$K$1101,4,FALSE)</f>
        <v>#N/A</v>
      </c>
      <c r="D54" s="259" t="e">
        <f>VLOOKUP($E54,УЧАСТНИКИ!$A$5:$K$1101,5,FALSE)</f>
        <v>#N/A</v>
      </c>
      <c r="E54" s="273"/>
      <c r="F54" s="273"/>
      <c r="G54" s="273"/>
      <c r="H54" s="273"/>
      <c r="I54" s="273"/>
      <c r="J54" s="12"/>
      <c r="K54" s="17"/>
      <c r="L54" s="17"/>
      <c r="M54" s="17"/>
      <c r="N54" s="17"/>
      <c r="O54" s="17"/>
      <c r="P54" s="365"/>
      <c r="Q54" s="81"/>
      <c r="R54" s="81"/>
    </row>
    <row r="55" spans="1:18" ht="13.5" hidden="1" customHeight="1" outlineLevel="1" x14ac:dyDescent="0.25">
      <c r="A55" s="4"/>
      <c r="B55" s="30" t="e">
        <f>VLOOKUP($E55,УЧАСТНИКИ!$A$5:$K$1101,3,FALSE)</f>
        <v>#N/A</v>
      </c>
      <c r="C55" s="367" t="e">
        <f>VLOOKUP($E55,УЧАСТНИКИ!$A$5:$K$1101,4,FALSE)</f>
        <v>#N/A</v>
      </c>
      <c r="D55" s="259" t="e">
        <f>VLOOKUP($E55,УЧАСТНИКИ!$A$5:$K$1101,5,FALSE)</f>
        <v>#N/A</v>
      </c>
      <c r="E55" s="273"/>
      <c r="F55" s="273"/>
      <c r="G55" s="273"/>
      <c r="H55" s="273"/>
      <c r="I55" s="273"/>
      <c r="J55" s="12"/>
      <c r="K55" s="17"/>
      <c r="L55" s="17"/>
      <c r="M55" s="17"/>
      <c r="N55" s="17"/>
      <c r="O55" s="17"/>
      <c r="P55" s="365"/>
      <c r="Q55" s="81"/>
      <c r="R55" s="81"/>
    </row>
    <row r="56" spans="1:18" ht="13.5" hidden="1" customHeight="1" outlineLevel="1" x14ac:dyDescent="0.25">
      <c r="A56" s="4"/>
      <c r="B56" s="30" t="e">
        <f>VLOOKUP($E56,УЧАСТНИКИ!$A$5:$K$1101,3,FALSE)</f>
        <v>#N/A</v>
      </c>
      <c r="C56" s="367" t="e">
        <f>VLOOKUP($E56,УЧАСТНИКИ!$A$5:$K$1101,4,FALSE)</f>
        <v>#N/A</v>
      </c>
      <c r="D56" s="259" t="e">
        <f>VLOOKUP($E56,УЧАСТНИКИ!$A$5:$K$1101,5,FALSE)</f>
        <v>#N/A</v>
      </c>
      <c r="E56" s="16"/>
      <c r="F56" s="16"/>
      <c r="G56" s="16"/>
      <c r="H56" s="16"/>
      <c r="I56" s="16"/>
      <c r="J56" s="12"/>
      <c r="K56" s="17"/>
      <c r="L56" s="17"/>
      <c r="M56" s="17"/>
      <c r="N56" s="17"/>
      <c r="O56" s="17"/>
      <c r="P56" s="365"/>
      <c r="Q56" s="81"/>
      <c r="R56" s="81"/>
    </row>
    <row r="57" spans="1:18" ht="13.5" customHeight="1" collapsed="1" x14ac:dyDescent="0.25">
      <c r="A57" s="4" t="s">
        <v>85</v>
      </c>
      <c r="B57" s="30" t="e">
        <f>VLOOKUP($E57,УЧАСТНИКИ!$A$5:$K$1101,3,FALSE)</f>
        <v>#N/A</v>
      </c>
      <c r="C57" s="367" t="e">
        <f>VLOOKUP($E57,УЧАСТНИКИ!$A$5:$K$1101,4,FALSE)</f>
        <v>#N/A</v>
      </c>
      <c r="D57" s="259" t="e">
        <f>VLOOKUP($E57,УЧАСТНИКИ!$A$5:$K$1101,5,FALSE)</f>
        <v>#N/A</v>
      </c>
      <c r="E57" s="243"/>
      <c r="F57" s="16"/>
      <c r="G57" s="16"/>
      <c r="H57" s="16"/>
      <c r="I57" s="16"/>
      <c r="J57" s="12"/>
      <c r="K57" s="17"/>
      <c r="L57" s="17"/>
      <c r="M57" s="17"/>
      <c r="N57" s="17"/>
      <c r="O57" s="17"/>
      <c r="P57" s="365" t="s">
        <v>111</v>
      </c>
      <c r="Q57" s="81"/>
      <c r="R57" s="81"/>
    </row>
    <row r="58" spans="1:18" ht="13.5" hidden="1" customHeight="1" outlineLevel="1" x14ac:dyDescent="0.25">
      <c r="A58" s="4"/>
      <c r="B58" s="30" t="e">
        <f>VLOOKUP($E58,УЧАСТНИКИ!$A$5:$K$1101,3,FALSE)</f>
        <v>#N/A</v>
      </c>
      <c r="C58" s="367" t="e">
        <f>VLOOKUP($E58,УЧАСТНИКИ!$A$5:$K$1101,4,FALSE)</f>
        <v>#N/A</v>
      </c>
      <c r="D58" s="259" t="e">
        <f>VLOOKUP($E58,УЧАСТНИКИ!$A$5:$K$1101,5,FALSE)</f>
        <v>#N/A</v>
      </c>
      <c r="E58" s="16"/>
      <c r="F58" s="16"/>
      <c r="G58" s="16"/>
      <c r="H58" s="16"/>
      <c r="I58" s="16"/>
      <c r="J58" s="12"/>
      <c r="K58" s="17"/>
      <c r="L58" s="17"/>
      <c r="M58" s="17"/>
      <c r="N58" s="17"/>
      <c r="O58" s="17"/>
      <c r="P58" s="365"/>
      <c r="Q58" s="81"/>
      <c r="R58" s="81"/>
    </row>
    <row r="59" spans="1:18" ht="13.5" customHeight="1" collapsed="1" x14ac:dyDescent="0.25">
      <c r="A59" s="4" t="s">
        <v>233</v>
      </c>
      <c r="B59" s="30" t="e">
        <f>VLOOKUP($E59,УЧАСТНИКИ!$A$5:$K$1101,3,FALSE)</f>
        <v>#N/A</v>
      </c>
      <c r="C59" s="367" t="e">
        <f>VLOOKUP($E59,УЧАСТНИКИ!$A$5:$K$1101,4,FALSE)</f>
        <v>#N/A</v>
      </c>
      <c r="D59" s="259" t="e">
        <f>VLOOKUP($E59,УЧАСТНИКИ!$A$5:$K$1101,5,FALSE)</f>
        <v>#N/A</v>
      </c>
      <c r="E59" s="243"/>
      <c r="F59" s="16"/>
      <c r="G59" s="16"/>
      <c r="H59" s="16"/>
      <c r="I59" s="16"/>
      <c r="J59" s="12"/>
      <c r="K59" s="17"/>
      <c r="L59" s="17"/>
      <c r="M59" s="17"/>
      <c r="N59" s="17"/>
      <c r="O59" s="17"/>
      <c r="P59" s="365"/>
      <c r="Q59" s="81"/>
      <c r="R59" s="81"/>
    </row>
    <row r="60" spans="1:18" ht="13.5" hidden="1" customHeight="1" outlineLevel="1" x14ac:dyDescent="0.25">
      <c r="A60" s="4"/>
      <c r="B60" s="30" t="e">
        <f>VLOOKUP($E60,УЧАСТНИКИ!$A$5:$K$1101,3,FALSE)</f>
        <v>#N/A</v>
      </c>
      <c r="C60" s="367" t="e">
        <f>VLOOKUP($E60,УЧАСТНИКИ!$A$5:$K$1101,4,FALSE)</f>
        <v>#N/A</v>
      </c>
      <c r="D60" s="259" t="e">
        <f>VLOOKUP($E60,УЧАСТНИКИ!$A$5:$K$1101,5,FALSE)</f>
        <v>#N/A</v>
      </c>
      <c r="E60" s="16"/>
      <c r="F60" s="16"/>
      <c r="G60" s="16"/>
      <c r="H60" s="16"/>
      <c r="I60" s="16"/>
      <c r="J60" s="12"/>
      <c r="K60" s="17"/>
      <c r="L60" s="17"/>
      <c r="M60" s="17"/>
      <c r="N60" s="17"/>
      <c r="O60" s="17"/>
      <c r="P60" s="365"/>
      <c r="Q60" s="81"/>
      <c r="R60" s="81"/>
    </row>
    <row r="61" spans="1:18" ht="13.5" customHeight="1" collapsed="1" x14ac:dyDescent="0.25">
      <c r="A61" s="4" t="s">
        <v>91</v>
      </c>
      <c r="B61" s="30" t="e">
        <f>VLOOKUP($E61,УЧАСТНИКИ!$A$5:$K$1101,3,FALSE)</f>
        <v>#N/A</v>
      </c>
      <c r="C61" s="367" t="e">
        <f>VLOOKUP($E61,УЧАСТНИКИ!$A$5:$K$1101,4,FALSE)</f>
        <v>#N/A</v>
      </c>
      <c r="D61" s="259" t="e">
        <f>VLOOKUP($E61,УЧАСТНИКИ!$A$5:$K$1101,5,FALSE)</f>
        <v>#N/A</v>
      </c>
      <c r="E61" s="298"/>
      <c r="F61" s="16"/>
      <c r="G61" s="16"/>
      <c r="H61" s="16"/>
      <c r="I61" s="16"/>
      <c r="J61" s="12"/>
      <c r="K61" s="17"/>
      <c r="L61" s="17"/>
      <c r="M61" s="17"/>
      <c r="N61" s="17"/>
      <c r="O61" s="17"/>
      <c r="P61" s="365"/>
      <c r="Q61" s="81"/>
      <c r="R61" s="81"/>
    </row>
    <row r="62" spans="1:18" ht="13.5" hidden="1" customHeight="1" outlineLevel="1" x14ac:dyDescent="0.25">
      <c r="A62" s="4"/>
      <c r="B62" s="30" t="e">
        <f>VLOOKUP($E62,УЧАСТНИКИ!$A$5:$K$1101,3,FALSE)</f>
        <v>#N/A</v>
      </c>
      <c r="C62" s="367" t="e">
        <f>VLOOKUP($E62,УЧАСТНИКИ!$A$5:$K$1101,4,FALSE)</f>
        <v>#N/A</v>
      </c>
      <c r="D62" s="259" t="e">
        <f>VLOOKUP($E62,УЧАСТНИКИ!$A$5:$K$1101,5,FALSE)</f>
        <v>#N/A</v>
      </c>
      <c r="E62" s="16"/>
      <c r="F62" s="16"/>
      <c r="G62" s="16"/>
      <c r="H62" s="16"/>
      <c r="I62" s="16"/>
      <c r="J62" s="12"/>
      <c r="K62" s="17"/>
      <c r="L62" s="17"/>
      <c r="M62" s="17"/>
      <c r="N62" s="17"/>
      <c r="O62" s="17"/>
      <c r="P62" s="13"/>
      <c r="Q62" s="81"/>
      <c r="R62" s="81"/>
    </row>
    <row r="63" spans="1:18" ht="13.5" customHeight="1" collapsed="1" x14ac:dyDescent="0.25">
      <c r="A63" s="4" t="s">
        <v>189</v>
      </c>
      <c r="B63" s="30" t="e">
        <f>VLOOKUP($E63,УЧАСТНИКИ!$A$5:$K$1101,3,FALSE)</f>
        <v>#N/A</v>
      </c>
      <c r="C63" s="367" t="e">
        <f>VLOOKUP($E63,УЧАСТНИКИ!$A$5:$K$1101,4,FALSE)</f>
        <v>#N/A</v>
      </c>
      <c r="D63" s="259"/>
      <c r="E63" s="243"/>
      <c r="F63" s="16"/>
      <c r="G63" s="16"/>
      <c r="H63" s="16"/>
      <c r="I63" s="16"/>
      <c r="J63" s="12"/>
      <c r="K63" s="17"/>
      <c r="L63" s="17"/>
      <c r="M63" s="17"/>
      <c r="N63" s="17"/>
      <c r="O63" s="17"/>
      <c r="P63" s="13"/>
      <c r="Q63" s="81"/>
      <c r="R63" s="81"/>
    </row>
    <row r="64" spans="1:18" ht="13.5" hidden="1" customHeight="1" outlineLevel="1" x14ac:dyDescent="0.25">
      <c r="A64" s="4"/>
      <c r="B64" s="30"/>
      <c r="C64" s="246"/>
      <c r="D64" s="259"/>
      <c r="E64" s="16"/>
      <c r="F64" s="16"/>
      <c r="G64" s="16"/>
      <c r="H64" s="16"/>
      <c r="I64" s="16"/>
      <c r="J64" s="12"/>
      <c r="K64" s="17"/>
      <c r="L64" s="17"/>
      <c r="M64" s="17"/>
      <c r="N64" s="17"/>
      <c r="O64" s="17"/>
      <c r="P64" s="13"/>
      <c r="Q64" s="81"/>
      <c r="R64" s="81"/>
    </row>
    <row r="65" spans="1:18" ht="13.5" hidden="1" customHeight="1" outlineLevel="1" x14ac:dyDescent="0.25">
      <c r="A65" s="4" t="s">
        <v>92</v>
      </c>
      <c r="B65" s="30"/>
      <c r="C65" s="149"/>
      <c r="D65" s="30"/>
      <c r="E65" s="16"/>
      <c r="F65" s="16"/>
      <c r="G65" s="16"/>
      <c r="H65" s="16"/>
      <c r="I65" s="16"/>
      <c r="J65" s="12"/>
      <c r="K65" s="17"/>
      <c r="L65" s="17"/>
      <c r="M65" s="17"/>
      <c r="N65" s="17"/>
      <c r="O65" s="17"/>
      <c r="P65" s="13"/>
      <c r="Q65" s="81"/>
      <c r="R65" s="81"/>
    </row>
    <row r="66" spans="1:18" ht="13.5" hidden="1" customHeight="1" collapsed="1" x14ac:dyDescent="0.25">
      <c r="A66" s="4"/>
      <c r="B66" s="30"/>
      <c r="C66" s="149"/>
      <c r="D66" s="30"/>
      <c r="E66" s="16"/>
      <c r="F66" s="16"/>
      <c r="G66" s="16"/>
      <c r="H66" s="16"/>
      <c r="I66" s="16"/>
      <c r="J66" s="12"/>
      <c r="K66" s="17"/>
      <c r="L66" s="17"/>
      <c r="M66" s="17"/>
      <c r="N66" s="17"/>
      <c r="O66" s="17"/>
      <c r="P66" s="13"/>
      <c r="Q66" s="81"/>
      <c r="R66" s="81"/>
    </row>
    <row r="67" spans="1:18" ht="13.5" hidden="1" customHeight="1" outlineLevel="1" x14ac:dyDescent="0.25">
      <c r="A67" s="4"/>
      <c r="B67" s="30"/>
      <c r="C67" s="13"/>
      <c r="D67" s="30"/>
      <c r="E67" s="16"/>
      <c r="F67" s="16"/>
      <c r="G67" s="16"/>
      <c r="H67" s="16"/>
      <c r="I67" s="16"/>
      <c r="J67" s="12"/>
      <c r="K67" s="17"/>
      <c r="L67" s="17"/>
      <c r="M67" s="17"/>
      <c r="N67" s="17"/>
      <c r="O67" s="17"/>
      <c r="P67" s="13"/>
      <c r="Q67" s="81"/>
      <c r="R67" s="81"/>
    </row>
    <row r="68" spans="1:18" ht="13.5" hidden="1" customHeight="1" collapsed="1" x14ac:dyDescent="0.25">
      <c r="A68" s="4"/>
      <c r="B68" s="30"/>
      <c r="C68" s="13"/>
      <c r="D68" s="30"/>
      <c r="E68" s="16"/>
      <c r="F68" s="16"/>
      <c r="G68" s="16"/>
      <c r="H68" s="16"/>
      <c r="I68" s="16"/>
      <c r="J68" s="12"/>
      <c r="K68" s="17"/>
      <c r="L68" s="17"/>
      <c r="M68" s="17"/>
      <c r="N68" s="17"/>
      <c r="O68" s="17"/>
      <c r="P68" s="13"/>
      <c r="Q68" s="81"/>
      <c r="R68" s="81"/>
    </row>
    <row r="69" spans="1:18" ht="13.5" hidden="1" customHeight="1" outlineLevel="1" x14ac:dyDescent="0.25">
      <c r="A69" s="4"/>
      <c r="B69" s="30"/>
      <c r="C69" s="13"/>
      <c r="D69" s="30"/>
      <c r="E69" s="16"/>
      <c r="F69" s="16"/>
      <c r="G69" s="16"/>
      <c r="H69" s="16"/>
      <c r="I69" s="16"/>
      <c r="J69" s="12"/>
      <c r="K69" s="17"/>
      <c r="L69" s="17"/>
      <c r="M69" s="17"/>
      <c r="N69" s="17"/>
      <c r="O69" s="17"/>
      <c r="P69" s="13"/>
      <c r="Q69" s="81"/>
      <c r="R69" s="81"/>
    </row>
    <row r="70" spans="1:18" ht="13.5" hidden="1" customHeight="1" collapsed="1" x14ac:dyDescent="0.25">
      <c r="A70" s="4"/>
      <c r="B70" s="30"/>
      <c r="C70" s="13"/>
      <c r="D70" s="30"/>
      <c r="E70" s="16"/>
      <c r="F70" s="16"/>
      <c r="G70" s="16"/>
      <c r="H70" s="16"/>
      <c r="I70" s="16"/>
      <c r="J70" s="12"/>
      <c r="K70" s="17"/>
      <c r="L70" s="17"/>
      <c r="M70" s="17"/>
      <c r="N70" s="17"/>
      <c r="O70" s="17"/>
      <c r="P70" s="13"/>
      <c r="Q70" s="81"/>
      <c r="R70" s="81"/>
    </row>
    <row r="71" spans="1:18" ht="13.5" hidden="1" customHeight="1" outlineLevel="1" x14ac:dyDescent="0.25">
      <c r="A71" s="4"/>
      <c r="B71" s="30"/>
      <c r="C71" s="13"/>
      <c r="D71" s="30"/>
      <c r="E71" s="16"/>
      <c r="F71" s="16"/>
      <c r="G71" s="16"/>
      <c r="H71" s="16"/>
      <c r="I71" s="16"/>
      <c r="J71" s="12"/>
      <c r="K71" s="17"/>
      <c r="L71" s="17"/>
      <c r="M71" s="17"/>
      <c r="N71" s="17"/>
      <c r="O71" s="17"/>
      <c r="P71" s="13"/>
      <c r="Q71" s="81"/>
      <c r="R71" s="81"/>
    </row>
    <row r="72" spans="1:18" ht="13.5" hidden="1" customHeight="1" collapsed="1" x14ac:dyDescent="0.25">
      <c r="A72" s="4"/>
      <c r="B72" s="30"/>
      <c r="C72" s="13"/>
      <c r="D72" s="30"/>
      <c r="E72" s="16"/>
      <c r="F72" s="16"/>
      <c r="G72" s="16"/>
      <c r="H72" s="16"/>
      <c r="I72" s="16"/>
      <c r="J72" s="12"/>
      <c r="K72" s="17"/>
      <c r="L72" s="17"/>
      <c r="M72" s="17"/>
      <c r="N72" s="17"/>
      <c r="O72" s="17"/>
      <c r="P72" s="13"/>
      <c r="Q72" s="81"/>
      <c r="R72" s="81"/>
    </row>
    <row r="73" spans="1:18" ht="13.5" hidden="1" customHeight="1" outlineLevel="1" x14ac:dyDescent="0.25">
      <c r="A73" s="4"/>
      <c r="B73" s="30"/>
      <c r="C73" s="13"/>
      <c r="D73" s="30"/>
      <c r="E73" s="16"/>
      <c r="F73" s="16"/>
      <c r="G73" s="16"/>
      <c r="H73" s="16"/>
      <c r="I73" s="16"/>
      <c r="J73" s="12"/>
      <c r="K73" s="17"/>
      <c r="L73" s="17"/>
      <c r="M73" s="17"/>
      <c r="N73" s="17"/>
      <c r="O73" s="17"/>
      <c r="P73" s="13"/>
      <c r="Q73" s="81"/>
      <c r="R73" s="81"/>
    </row>
    <row r="74" spans="1:18" ht="13.5" hidden="1" customHeight="1" collapsed="1" x14ac:dyDescent="0.25">
      <c r="A74" s="4"/>
      <c r="B74" s="30"/>
      <c r="C74" s="13"/>
      <c r="D74" s="30"/>
      <c r="E74" s="16"/>
      <c r="F74" s="16"/>
      <c r="G74" s="16"/>
      <c r="H74" s="16"/>
      <c r="I74" s="16"/>
      <c r="J74" s="12"/>
      <c r="K74" s="17"/>
      <c r="L74" s="17"/>
      <c r="M74" s="17"/>
      <c r="N74" s="17"/>
      <c r="O74" s="17"/>
      <c r="P74" s="13"/>
      <c r="Q74" s="81"/>
      <c r="R74" s="81"/>
    </row>
    <row r="75" spans="1:18" ht="13.5" hidden="1" customHeight="1" outlineLevel="1" collapsed="1" x14ac:dyDescent="0.25">
      <c r="A75" s="4"/>
      <c r="B75" s="30"/>
      <c r="C75" s="13"/>
      <c r="D75" s="30"/>
      <c r="E75" s="16"/>
      <c r="F75" s="16"/>
      <c r="G75" s="16"/>
      <c r="H75" s="16"/>
      <c r="I75" s="16"/>
      <c r="J75" s="12"/>
      <c r="K75" s="17"/>
      <c r="L75" s="17"/>
      <c r="M75" s="17"/>
      <c r="N75" s="17"/>
      <c r="O75" s="17"/>
      <c r="P75" s="13"/>
      <c r="Q75" s="81"/>
      <c r="R75" s="81"/>
    </row>
    <row r="76" spans="1:18" ht="13.5" hidden="1" customHeight="1" collapsed="1" x14ac:dyDescent="0.25">
      <c r="A76" s="4"/>
      <c r="B76" s="30"/>
      <c r="C76" s="13"/>
      <c r="D76" s="30"/>
      <c r="E76" s="16"/>
      <c r="F76" s="16"/>
      <c r="G76" s="16"/>
      <c r="H76" s="16"/>
      <c r="I76" s="16"/>
      <c r="J76" s="12"/>
      <c r="K76" s="17"/>
      <c r="L76" s="17"/>
      <c r="M76" s="17"/>
      <c r="N76" s="17"/>
      <c r="O76" s="17"/>
      <c r="P76" s="13"/>
      <c r="Q76" s="81"/>
      <c r="R76" s="81"/>
    </row>
    <row r="77" spans="1:18" ht="13.5" hidden="1" customHeight="1" outlineLevel="1" x14ac:dyDescent="0.25">
      <c r="A77" s="4"/>
      <c r="B77" s="30"/>
      <c r="C77" s="13"/>
      <c r="D77" s="30"/>
      <c r="E77" s="16"/>
      <c r="F77" s="16"/>
      <c r="G77" s="16"/>
      <c r="H77" s="16"/>
      <c r="I77" s="16"/>
      <c r="J77" s="12"/>
      <c r="K77" s="17"/>
      <c r="L77" s="17"/>
      <c r="M77" s="17"/>
      <c r="N77" s="17"/>
      <c r="O77" s="17"/>
      <c r="P77" s="13"/>
      <c r="Q77" s="81"/>
      <c r="R77" s="81"/>
    </row>
    <row r="78" spans="1:18" ht="13.5" hidden="1" customHeight="1" collapsed="1" x14ac:dyDescent="0.25">
      <c r="A78" s="4"/>
      <c r="B78" s="30"/>
      <c r="C78" s="13"/>
      <c r="D78" s="30"/>
      <c r="E78" s="16"/>
      <c r="F78" s="16"/>
      <c r="G78" s="16"/>
      <c r="H78" s="16"/>
      <c r="I78" s="16"/>
      <c r="J78" s="12"/>
      <c r="K78" s="17"/>
      <c r="L78" s="17"/>
      <c r="M78" s="17"/>
      <c r="N78" s="17"/>
      <c r="O78" s="17"/>
      <c r="P78" s="13"/>
      <c r="Q78" s="81"/>
      <c r="R78" s="81"/>
    </row>
    <row r="79" spans="1:18" ht="13.5" hidden="1" customHeight="1" outlineLevel="1" x14ac:dyDescent="0.25">
      <c r="A79" s="4"/>
      <c r="B79" s="30"/>
      <c r="C79" s="13"/>
      <c r="D79" s="30"/>
      <c r="E79" s="16"/>
      <c r="F79" s="16"/>
      <c r="G79" s="16"/>
      <c r="H79" s="16"/>
      <c r="I79" s="16"/>
      <c r="J79" s="12"/>
      <c r="K79" s="17"/>
      <c r="L79" s="17"/>
      <c r="M79" s="17"/>
      <c r="N79" s="17"/>
      <c r="O79" s="17"/>
      <c r="P79" s="13"/>
      <c r="Q79" s="81"/>
      <c r="R79" s="81"/>
    </row>
    <row r="80" spans="1:18" ht="13.5" hidden="1" customHeight="1" collapsed="1" x14ac:dyDescent="0.25">
      <c r="A80" s="4"/>
      <c r="B80" s="30"/>
      <c r="C80" s="13"/>
      <c r="D80" s="30"/>
      <c r="E80" s="16"/>
      <c r="F80" s="16"/>
      <c r="G80" s="16"/>
      <c r="H80" s="16"/>
      <c r="I80" s="16"/>
      <c r="J80" s="12"/>
      <c r="K80" s="17"/>
      <c r="L80" s="17"/>
      <c r="M80" s="17"/>
      <c r="N80" s="17"/>
      <c r="O80" s="17"/>
      <c r="P80" s="13"/>
      <c r="Q80" s="81"/>
      <c r="R80" s="81"/>
    </row>
    <row r="81" spans="1:47" ht="13.5" hidden="1" customHeight="1" outlineLevel="1" x14ac:dyDescent="0.25">
      <c r="A81" s="4"/>
      <c r="B81" s="30"/>
      <c r="C81" s="13"/>
      <c r="D81" s="30"/>
      <c r="E81" s="16"/>
      <c r="F81" s="16"/>
      <c r="G81" s="16"/>
      <c r="H81" s="16"/>
      <c r="I81" s="16"/>
      <c r="J81" s="12"/>
      <c r="K81" s="17"/>
      <c r="L81" s="17"/>
      <c r="M81" s="17"/>
      <c r="N81" s="17"/>
      <c r="O81" s="17"/>
      <c r="P81" s="13"/>
      <c r="Q81" s="81"/>
      <c r="R81" s="81"/>
    </row>
    <row r="82" spans="1:47" ht="13.5" hidden="1" customHeight="1" collapsed="1" x14ac:dyDescent="0.25">
      <c r="A82" s="4"/>
      <c r="B82" s="30"/>
      <c r="C82" s="13"/>
      <c r="D82" s="30"/>
      <c r="E82" s="16"/>
      <c r="F82" s="16"/>
      <c r="G82" s="16"/>
      <c r="H82" s="16"/>
      <c r="I82" s="16"/>
      <c r="J82" s="12"/>
      <c r="K82" s="17"/>
      <c r="L82" s="17"/>
      <c r="M82" s="17"/>
      <c r="N82" s="17"/>
      <c r="O82" s="17"/>
      <c r="P82" s="13"/>
      <c r="Q82" s="81"/>
      <c r="R82" s="81"/>
    </row>
    <row r="83" spans="1:47" ht="13.5" hidden="1" customHeight="1" outlineLevel="1" x14ac:dyDescent="0.25">
      <c r="A83" s="4"/>
      <c r="B83" s="30"/>
      <c r="C83" s="13"/>
      <c r="D83" s="30"/>
      <c r="E83" s="16"/>
      <c r="F83" s="16"/>
      <c r="G83" s="16"/>
      <c r="H83" s="16"/>
      <c r="I83" s="16"/>
      <c r="J83" s="12"/>
      <c r="K83" s="17"/>
      <c r="L83" s="17"/>
      <c r="M83" s="17"/>
      <c r="N83" s="17"/>
      <c r="O83" s="17"/>
      <c r="P83" s="13" t="e">
        <f>VLOOKUP($E83,УЧАСТНИКИ!$A$5:$K$1101,9,FALSE)</f>
        <v>#N/A</v>
      </c>
      <c r="Q83" s="81"/>
      <c r="R83" s="81"/>
    </row>
    <row r="84" spans="1:47" collapsed="1" x14ac:dyDescent="0.25"/>
    <row r="86" spans="1:47" x14ac:dyDescent="0.25">
      <c r="A86" s="1238" t="s">
        <v>3</v>
      </c>
      <c r="B86" s="1239"/>
      <c r="C86" s="1239"/>
      <c r="D86" s="1239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1239"/>
      <c r="AD86" s="1239"/>
      <c r="AE86" s="1239"/>
      <c r="AF86" s="1239"/>
      <c r="AG86" s="1239"/>
      <c r="AH86" s="1239"/>
      <c r="AI86" s="1239"/>
      <c r="AJ86" s="1239"/>
      <c r="AK86" s="1239"/>
      <c r="AL86" s="1239"/>
      <c r="AM86" s="1239"/>
      <c r="AN86" s="1239"/>
      <c r="AO86" s="1239"/>
      <c r="AP86" s="1239"/>
      <c r="AQ86" s="1239"/>
      <c r="AR86" s="1239"/>
      <c r="AS86" s="1239"/>
      <c r="AT86" s="1239"/>
      <c r="AU86" s="1239"/>
    </row>
    <row r="87" spans="1:47" x14ac:dyDescent="0.25">
      <c r="A87" s="1238" t="s">
        <v>4</v>
      </c>
      <c r="B87" s="1239"/>
      <c r="C87" s="1239"/>
      <c r="D87" s="1239"/>
      <c r="E87" s="1239"/>
      <c r="F87" s="1239"/>
      <c r="G87" s="1239"/>
      <c r="H87" s="1239"/>
      <c r="I87" s="1239"/>
      <c r="J87" s="1239"/>
      <c r="K87" s="1239"/>
      <c r="L87" s="1239"/>
      <c r="M87" s="1239"/>
      <c r="N87" s="1239"/>
      <c r="O87" s="1239"/>
      <c r="P87" s="1239"/>
      <c r="Q87" s="1239"/>
      <c r="R87" s="1239"/>
      <c r="S87" s="1239"/>
      <c r="T87" s="1239"/>
      <c r="U87" s="1239"/>
      <c r="V87" s="1239"/>
      <c r="W87" s="1239"/>
      <c r="X87" s="1239"/>
      <c r="Y87" s="1239"/>
      <c r="Z87" s="1239"/>
      <c r="AA87" s="1239"/>
      <c r="AB87" s="1239"/>
      <c r="AC87" s="1239"/>
      <c r="AD87" s="1239"/>
      <c r="AE87" s="1239"/>
      <c r="AF87" s="1239"/>
      <c r="AG87" s="1239"/>
      <c r="AH87" s="1239"/>
      <c r="AI87" s="1239"/>
      <c r="AJ87" s="1239"/>
      <c r="AK87" s="1239"/>
      <c r="AL87" s="1239"/>
      <c r="AM87" s="1239"/>
      <c r="AN87" s="1239"/>
      <c r="AO87" s="1239"/>
      <c r="AP87" s="1239"/>
      <c r="AQ87" s="1239"/>
      <c r="AR87" s="1239"/>
      <c r="AS87" s="1239"/>
      <c r="AT87" s="1239"/>
      <c r="AU87" s="1239"/>
    </row>
    <row r="88" spans="1:47" x14ac:dyDescent="0.25">
      <c r="A88" s="1240" t="s">
        <v>5</v>
      </c>
      <c r="B88" s="1240"/>
      <c r="C88" s="1240"/>
      <c r="D88" s="1240"/>
      <c r="E88" s="1240"/>
      <c r="F88" s="1240"/>
      <c r="G88" s="1240"/>
      <c r="H88" s="1240"/>
      <c r="I88" s="1240"/>
      <c r="J88" s="1240"/>
      <c r="K88" s="1240"/>
      <c r="L88" s="1240"/>
      <c r="M88" s="1240"/>
      <c r="N88" s="1240"/>
      <c r="O88" s="1240"/>
      <c r="P88" s="1240"/>
      <c r="Q88" s="1240"/>
      <c r="R88" s="1240"/>
      <c r="S88" s="1240"/>
      <c r="T88" s="1240"/>
      <c r="U88" s="1240"/>
      <c r="V88" s="1240"/>
      <c r="W88" s="1240"/>
      <c r="X88" s="1240"/>
      <c r="Y88" s="1240"/>
      <c r="Z88" s="1240"/>
      <c r="AA88" s="1240"/>
      <c r="AB88" s="1240"/>
      <c r="AC88" s="1240"/>
      <c r="AD88" s="1240"/>
      <c r="AE88" s="1240"/>
      <c r="AF88" s="1240"/>
      <c r="AG88" s="1240"/>
      <c r="AH88" s="1240"/>
      <c r="AI88" s="1240"/>
      <c r="AJ88" s="1240"/>
      <c r="AK88" s="1240"/>
      <c r="AL88" s="1240"/>
      <c r="AM88" s="1240"/>
      <c r="AN88" s="1240"/>
      <c r="AO88" s="1240"/>
      <c r="AP88" s="1240"/>
      <c r="AQ88" s="1240"/>
      <c r="AR88" s="1240"/>
      <c r="AS88" s="1240"/>
      <c r="AT88" s="1240"/>
      <c r="AU88" s="1240"/>
    </row>
    <row r="89" spans="1:47" ht="15.6" x14ac:dyDescent="0.3">
      <c r="A89" s="21"/>
      <c r="B89" s="1"/>
      <c r="C89" s="1"/>
      <c r="D89" s="1"/>
      <c r="E89" s="21"/>
      <c r="F89" s="21"/>
      <c r="G89" s="21"/>
      <c r="H89" s="21"/>
      <c r="I89" s="21"/>
      <c r="J89" s="1"/>
    </row>
    <row r="90" spans="1:47" ht="15.6" x14ac:dyDescent="0.3">
      <c r="A90" s="21"/>
      <c r="B90" s="1"/>
      <c r="C90" s="1"/>
      <c r="D90" s="1"/>
      <c r="E90" s="21"/>
      <c r="F90" s="21"/>
      <c r="G90" s="21"/>
      <c r="H90" s="21"/>
      <c r="I90" s="21"/>
      <c r="J90" s="1"/>
    </row>
    <row r="91" spans="1:47" ht="15.6" x14ac:dyDescent="0.3">
      <c r="A91" s="21"/>
      <c r="B91" s="1"/>
      <c r="C91" s="1"/>
      <c r="D91" s="1"/>
      <c r="E91" s="21"/>
      <c r="F91" s="21"/>
      <c r="G91" s="21"/>
      <c r="H91" s="21"/>
      <c r="I91" s="21"/>
      <c r="J91" s="1"/>
    </row>
    <row r="92" spans="1:47" ht="15.6" x14ac:dyDescent="0.3">
      <c r="A92" s="21"/>
      <c r="B92" s="1"/>
      <c r="C92" s="1"/>
      <c r="D92" s="1"/>
      <c r="E92" s="21"/>
      <c r="F92" s="21"/>
      <c r="G92" s="21"/>
      <c r="H92" s="21"/>
      <c r="I92" s="21"/>
      <c r="J92" s="1"/>
    </row>
    <row r="93" spans="1:47" ht="15.6" x14ac:dyDescent="0.3">
      <c r="A93" s="21"/>
      <c r="B93" s="1"/>
      <c r="C93" s="1"/>
      <c r="D93" s="1"/>
      <c r="E93" s="21"/>
      <c r="F93" s="21"/>
      <c r="G93" s="21"/>
      <c r="H93" s="21"/>
      <c r="I93" s="21"/>
      <c r="J93" s="1"/>
    </row>
    <row r="94" spans="1:47" ht="15.6" x14ac:dyDescent="0.3">
      <c r="A94" s="21"/>
      <c r="B94" s="1"/>
      <c r="C94" s="1"/>
      <c r="D94" s="1"/>
      <c r="E94" s="21"/>
      <c r="F94" s="21"/>
      <c r="G94" s="21"/>
      <c r="H94" s="21"/>
      <c r="I94" s="21"/>
      <c r="J94" s="1"/>
    </row>
    <row r="95" spans="1:47" ht="15.6" x14ac:dyDescent="0.3">
      <c r="A95" s="21"/>
      <c r="B95" s="1"/>
      <c r="C95" s="1"/>
      <c r="D95" s="1"/>
      <c r="E95" s="21"/>
      <c r="F95" s="21"/>
      <c r="G95" s="21"/>
      <c r="H95" s="21"/>
      <c r="I95" s="21"/>
      <c r="J95" s="1"/>
    </row>
    <row r="96" spans="1:47" ht="15.6" x14ac:dyDescent="0.3">
      <c r="A96" s="21"/>
      <c r="B96" s="1"/>
      <c r="C96" s="1"/>
      <c r="D96" s="1"/>
      <c r="E96" s="21"/>
      <c r="F96" s="21"/>
      <c r="G96" s="21"/>
      <c r="H96" s="21"/>
      <c r="I96" s="21"/>
      <c r="J96" s="1"/>
    </row>
    <row r="97" spans="1:10" x14ac:dyDescent="0.25">
      <c r="A97" s="18"/>
      <c r="B97" s="22"/>
      <c r="C97" s="18"/>
      <c r="D97" s="18"/>
      <c r="E97" s="18"/>
      <c r="F97" s="18"/>
      <c r="G97" s="18"/>
      <c r="H97" s="18"/>
      <c r="I97" s="18"/>
      <c r="J97" s="18"/>
    </row>
    <row r="98" spans="1:10" ht="15.6" x14ac:dyDescent="0.3">
      <c r="A98" s="21"/>
      <c r="B98" s="1"/>
      <c r="C98" s="1"/>
      <c r="D98" s="1"/>
      <c r="E98" s="21"/>
      <c r="F98" s="21"/>
      <c r="G98" s="21"/>
      <c r="H98" s="21"/>
      <c r="I98" s="21"/>
      <c r="J98" s="1"/>
    </row>
    <row r="99" spans="1:10" ht="15.6" x14ac:dyDescent="0.3">
      <c r="A99" s="21"/>
      <c r="B99" s="1"/>
      <c r="C99" s="1"/>
      <c r="D99" s="1"/>
      <c r="E99" s="21"/>
      <c r="F99" s="21"/>
      <c r="G99" s="21"/>
      <c r="H99" s="21"/>
      <c r="I99" s="21"/>
      <c r="J99" s="1"/>
    </row>
    <row r="100" spans="1:10" ht="15.6" x14ac:dyDescent="0.3">
      <c r="A100" s="21"/>
      <c r="B100" s="1"/>
      <c r="C100" s="1"/>
      <c r="D100" s="1"/>
      <c r="E100" s="21"/>
      <c r="F100" s="21"/>
      <c r="G100" s="21"/>
      <c r="H100" s="21"/>
      <c r="I100" s="21"/>
      <c r="J100" s="1"/>
    </row>
    <row r="101" spans="1:10" ht="15.6" x14ac:dyDescent="0.3">
      <c r="A101" s="21"/>
      <c r="B101" s="1"/>
      <c r="C101" s="1"/>
      <c r="D101" s="1"/>
      <c r="E101" s="21"/>
      <c r="F101" s="21"/>
      <c r="G101" s="21"/>
      <c r="H101" s="21"/>
      <c r="I101" s="21"/>
      <c r="J101" s="1"/>
    </row>
    <row r="102" spans="1:10" ht="15.6" x14ac:dyDescent="0.3">
      <c r="A102" s="21"/>
      <c r="B102" s="1"/>
      <c r="C102" s="1"/>
      <c r="D102" s="1"/>
      <c r="E102" s="21"/>
      <c r="F102" s="21"/>
      <c r="G102" s="21"/>
      <c r="H102" s="21"/>
      <c r="I102" s="21"/>
      <c r="J102" s="1"/>
    </row>
    <row r="103" spans="1:10" ht="15.6" x14ac:dyDescent="0.3">
      <c r="A103" s="21"/>
      <c r="B103" s="1"/>
      <c r="C103" s="1"/>
      <c r="D103" s="1"/>
      <c r="E103" s="21"/>
      <c r="F103" s="21"/>
      <c r="G103" s="21"/>
      <c r="H103" s="21"/>
      <c r="I103" s="21"/>
      <c r="J103" s="1"/>
    </row>
    <row r="104" spans="1:10" ht="15.6" x14ac:dyDescent="0.3">
      <c r="A104" s="21"/>
      <c r="B104" s="1"/>
      <c r="C104" s="1"/>
      <c r="D104" s="1"/>
      <c r="E104" s="21"/>
      <c r="F104" s="21"/>
      <c r="G104" s="21"/>
      <c r="H104" s="21"/>
      <c r="I104" s="21"/>
      <c r="J104" s="1"/>
    </row>
    <row r="105" spans="1:10" ht="15.6" x14ac:dyDescent="0.3">
      <c r="A105" s="21"/>
      <c r="B105" s="1"/>
      <c r="C105" s="1"/>
      <c r="D105" s="1"/>
      <c r="E105" s="21"/>
      <c r="F105" s="21"/>
      <c r="G105" s="21"/>
      <c r="H105" s="21"/>
      <c r="I105" s="21"/>
      <c r="J105" s="1"/>
    </row>
    <row r="106" spans="1:10" x14ac:dyDescent="0.25">
      <c r="A106" s="21"/>
      <c r="B106" s="23"/>
      <c r="C106" s="1241"/>
      <c r="D106" s="1241"/>
      <c r="E106" s="1242"/>
      <c r="F106" s="1242"/>
      <c r="G106" s="1241"/>
      <c r="H106" s="1241"/>
      <c r="I106" s="1241"/>
      <c r="J106" s="21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  <row r="1281" spans="1:10" x14ac:dyDescent="0.2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</row>
    <row r="1282" spans="1:10" x14ac:dyDescent="0.2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</row>
    <row r="1283" spans="1:10" x14ac:dyDescent="0.2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</row>
    <row r="1284" spans="1:10" x14ac:dyDescent="0.2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</row>
    <row r="1285" spans="1:10" x14ac:dyDescent="0.2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</row>
    <row r="1286" spans="1:10" x14ac:dyDescent="0.2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</row>
    <row r="1287" spans="1:10" x14ac:dyDescent="0.2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</row>
    <row r="1288" spans="1:10" x14ac:dyDescent="0.2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</row>
    <row r="1289" spans="1:10" x14ac:dyDescent="0.2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</row>
    <row r="1290" spans="1:10" x14ac:dyDescent="0.2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</row>
    <row r="1291" spans="1:10" x14ac:dyDescent="0.2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</row>
    <row r="1292" spans="1:10" x14ac:dyDescent="0.2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</row>
    <row r="1293" spans="1:10" x14ac:dyDescent="0.2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</row>
    <row r="1294" spans="1:10" x14ac:dyDescent="0.2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</row>
    <row r="1295" spans="1:10" x14ac:dyDescent="0.2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</row>
    <row r="1296" spans="1:10" x14ac:dyDescent="0.2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</row>
    <row r="1297" spans="1:10" x14ac:dyDescent="0.2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</row>
    <row r="1298" spans="1:10" x14ac:dyDescent="0.2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</row>
    <row r="1299" spans="1:10" x14ac:dyDescent="0.2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</row>
    <row r="1300" spans="1:10" x14ac:dyDescent="0.2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</row>
    <row r="1301" spans="1:10" x14ac:dyDescent="0.2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</row>
    <row r="1302" spans="1:10" x14ac:dyDescent="0.2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</row>
    <row r="1303" spans="1:10" x14ac:dyDescent="0.2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</row>
    <row r="1304" spans="1:10" x14ac:dyDescent="0.2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</row>
    <row r="1305" spans="1:10" x14ac:dyDescent="0.2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</row>
    <row r="1306" spans="1:10" x14ac:dyDescent="0.2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</row>
    <row r="1307" spans="1:10" x14ac:dyDescent="0.2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</row>
    <row r="1308" spans="1:10" x14ac:dyDescent="0.2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</row>
    <row r="1309" spans="1:10" x14ac:dyDescent="0.2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</row>
    <row r="1310" spans="1:10" x14ac:dyDescent="0.2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</row>
    <row r="1311" spans="1:10" x14ac:dyDescent="0.2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</row>
    <row r="1312" spans="1:10" x14ac:dyDescent="0.2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</row>
    <row r="1313" spans="1:10" x14ac:dyDescent="0.2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</row>
    <row r="1314" spans="1:10" x14ac:dyDescent="0.2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</row>
    <row r="1315" spans="1:10" x14ac:dyDescent="0.2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</row>
    <row r="1316" spans="1:10" x14ac:dyDescent="0.2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</row>
    <row r="1317" spans="1:10" x14ac:dyDescent="0.2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</row>
    <row r="1318" spans="1:10" x14ac:dyDescent="0.2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</row>
    <row r="1319" spans="1:10" x14ac:dyDescent="0.2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</row>
    <row r="1320" spans="1:10" x14ac:dyDescent="0.2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</row>
    <row r="1321" spans="1:10" x14ac:dyDescent="0.2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</row>
    <row r="1322" spans="1:10" x14ac:dyDescent="0.2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</row>
    <row r="1323" spans="1:10" x14ac:dyDescent="0.2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</row>
    <row r="1324" spans="1:10" x14ac:dyDescent="0.2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</row>
    <row r="1325" spans="1:10" x14ac:dyDescent="0.2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</row>
    <row r="1326" spans="1:10" x14ac:dyDescent="0.2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</row>
    <row r="1327" spans="1:10" x14ac:dyDescent="0.2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</row>
    <row r="1328" spans="1:10" x14ac:dyDescent="0.2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</row>
    <row r="1329" spans="1:10" x14ac:dyDescent="0.2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</row>
    <row r="1330" spans="1:10" x14ac:dyDescent="0.2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</row>
    <row r="1331" spans="1:10" x14ac:dyDescent="0.2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</row>
    <row r="1332" spans="1:10" x14ac:dyDescent="0.2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</row>
    <row r="1333" spans="1:10" x14ac:dyDescent="0.2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</row>
    <row r="1334" spans="1:10" x14ac:dyDescent="0.2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</row>
    <row r="1335" spans="1:10" x14ac:dyDescent="0.2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</row>
    <row r="1336" spans="1:10" x14ac:dyDescent="0.2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</row>
    <row r="1337" spans="1:10" x14ac:dyDescent="0.2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</row>
    <row r="1338" spans="1:10" x14ac:dyDescent="0.2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</row>
    <row r="1339" spans="1:10" x14ac:dyDescent="0.2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</row>
    <row r="1340" spans="1:10" x14ac:dyDescent="0.2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09375" defaultRowHeight="13.2" outlineLevelRow="1" x14ac:dyDescent="0.25"/>
  <cols>
    <col min="1" max="1" width="3.88671875" style="14" customWidth="1"/>
    <col min="2" max="2" width="26" style="14" customWidth="1"/>
    <col min="3" max="3" width="10.109375" style="14" customWidth="1"/>
    <col min="4" max="4" width="31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88671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</row>
    <row r="2" spans="1:39" s="24" customFormat="1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361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</row>
    <row r="5" spans="1:39" s="24" customFormat="1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366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39" s="24" customFormat="1" x14ac:dyDescent="0.25">
      <c r="A6" s="54"/>
      <c r="B6" s="53"/>
      <c r="C6" s="11"/>
      <c r="D6" s="2"/>
      <c r="H6" s="118"/>
      <c r="I6" s="118"/>
      <c r="J6" s="118"/>
      <c r="K6" s="118"/>
      <c r="L6" s="118"/>
      <c r="M6" s="118"/>
      <c r="N6" s="352" t="e">
        <f>d_2</f>
        <v>#REF!</v>
      </c>
      <c r="Q6" s="118"/>
      <c r="R6" s="118"/>
      <c r="S6" s="118"/>
      <c r="T6" s="118"/>
    </row>
    <row r="7" spans="1:39" s="24" customFormat="1" ht="13.8" x14ac:dyDescent="0.25">
      <c r="A7" s="116" t="s">
        <v>62</v>
      </c>
      <c r="B7" s="116"/>
      <c r="C7" s="11"/>
      <c r="D7" s="2"/>
      <c r="E7" s="117"/>
      <c r="F7" s="117"/>
      <c r="G7" s="118"/>
      <c r="H7" s="117"/>
      <c r="I7" s="117"/>
      <c r="J7" s="117"/>
      <c r="K7" s="117"/>
      <c r="L7" s="117"/>
      <c r="M7" s="117"/>
      <c r="O7" s="55"/>
      <c r="P7" s="359" t="s">
        <v>232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4" customFormat="1" ht="12.75" customHeight="1" x14ac:dyDescent="0.25">
      <c r="A8" s="6" t="str">
        <f>d_4</f>
        <v>МУЖЧИНЫ</v>
      </c>
      <c r="B8" s="14"/>
      <c r="C8" s="11"/>
      <c r="D8" s="2"/>
      <c r="H8" s="338" t="s">
        <v>421</v>
      </c>
      <c r="J8" s="144"/>
      <c r="K8" s="144"/>
      <c r="L8" s="20"/>
      <c r="M8" s="20"/>
      <c r="N8" s="20"/>
      <c r="O8" s="20"/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x14ac:dyDescent="0.25">
      <c r="A9" s="1291" t="s">
        <v>70</v>
      </c>
      <c r="B9" s="1289" t="s">
        <v>77</v>
      </c>
      <c r="C9" s="1289" t="s">
        <v>68</v>
      </c>
      <c r="D9" s="1289" t="s">
        <v>97</v>
      </c>
      <c r="E9" s="1289" t="s">
        <v>37</v>
      </c>
      <c r="F9" s="1287" t="s">
        <v>6</v>
      </c>
      <c r="G9" s="1287"/>
      <c r="H9" s="1287"/>
      <c r="I9" s="1288" t="s">
        <v>7</v>
      </c>
      <c r="J9" s="1287" t="s">
        <v>124</v>
      </c>
      <c r="K9" s="1287"/>
      <c r="L9" s="1288" t="s">
        <v>7</v>
      </c>
      <c r="M9" s="119"/>
      <c r="N9" s="1289" t="s">
        <v>38</v>
      </c>
      <c r="O9" s="1293" t="s">
        <v>51</v>
      </c>
      <c r="P9" s="1293" t="s">
        <v>39</v>
      </c>
    </row>
    <row r="10" spans="1:39" x14ac:dyDescent="0.25">
      <c r="A10" s="1292"/>
      <c r="B10" s="1290"/>
      <c r="C10" s="1290"/>
      <c r="D10" s="1290"/>
      <c r="E10" s="1290"/>
      <c r="F10" s="119">
        <v>1</v>
      </c>
      <c r="G10" s="119">
        <v>2</v>
      </c>
      <c r="H10" s="119">
        <v>3</v>
      </c>
      <c r="I10" s="1288"/>
      <c r="J10" s="119">
        <v>4</v>
      </c>
      <c r="K10" s="119">
        <v>5</v>
      </c>
      <c r="L10" s="1288"/>
      <c r="M10" s="119">
        <v>6</v>
      </c>
      <c r="N10" s="1290"/>
      <c r="O10" s="1294"/>
      <c r="P10" s="1294"/>
    </row>
    <row r="11" spans="1:39" ht="13.5" customHeight="1" x14ac:dyDescent="0.25">
      <c r="A11" s="4" t="s">
        <v>40</v>
      </c>
      <c r="B11" s="30" t="e">
        <f>VLOOKUP($E11,УЧАСТНИКИ!$A$5:$K$1101,3,FALSE)</f>
        <v>#N/A</v>
      </c>
      <c r="C11" s="367" t="e">
        <f>VLOOKUP($E11,УЧАСТНИКИ!$A$5:$K$1101,4,FALSE)</f>
        <v>#N/A</v>
      </c>
      <c r="D11" s="30" t="e">
        <f>VLOOKUP($E11,УЧАСТНИКИ!$A$5:$K$1101,5,FALSE)</f>
        <v>#N/A</v>
      </c>
      <c r="E11" s="243"/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13.5" hidden="1" customHeight="1" outlineLevel="1" x14ac:dyDescent="0.25">
      <c r="A12" s="4"/>
      <c r="B12" s="30"/>
      <c r="C12" s="367"/>
      <c r="D12" s="30"/>
      <c r="E12" s="16"/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13.5" customHeight="1" collapsed="1" x14ac:dyDescent="0.25">
      <c r="A13" s="4" t="s">
        <v>41</v>
      </c>
      <c r="B13" s="30" t="e">
        <f>VLOOKUP($E13,УЧАСТНИКИ!$A$5:$K$1101,3,FALSE)</f>
        <v>#N/A</v>
      </c>
      <c r="C13" s="367" t="e">
        <f>VLOOKUP($E13,УЧАСТНИКИ!$A$5:$K$1101,4,FALSE)</f>
        <v>#N/A</v>
      </c>
      <c r="D13" s="30" t="e">
        <f>VLOOKUP($E13,УЧАСТНИКИ!$A$5:$K$1101,5,FALSE)</f>
        <v>#N/A</v>
      </c>
      <c r="E13" s="243"/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13.5" hidden="1" customHeight="1" outlineLevel="1" x14ac:dyDescent="0.25">
      <c r="A14" s="4"/>
      <c r="B14" s="30"/>
      <c r="C14" s="367"/>
      <c r="D14" s="30"/>
      <c r="E14" s="16"/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15.9" customHeight="1" collapsed="1" x14ac:dyDescent="0.25">
      <c r="A15" s="4" t="s">
        <v>42</v>
      </c>
      <c r="B15" s="30" t="e">
        <f>VLOOKUP($E15,УЧАСТНИКИ!$A$5:$K$1101,3,FALSE)</f>
        <v>#N/A</v>
      </c>
      <c r="C15" s="367" t="e">
        <f>VLOOKUP($E15,УЧАСТНИКИ!$A$5:$K$1101,4,FALSE)</f>
        <v>#N/A</v>
      </c>
      <c r="D15" s="30" t="e">
        <f>VLOOKUP($E15,УЧАСТНИКИ!$A$5:$K$1101,5,FALSE)</f>
        <v>#N/A</v>
      </c>
      <c r="E15" s="243"/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13.5" hidden="1" customHeight="1" outlineLevel="1" x14ac:dyDescent="0.25">
      <c r="A16" s="4"/>
      <c r="B16" s="30"/>
      <c r="C16" s="367"/>
      <c r="D16" s="30"/>
      <c r="E16" s="16"/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18" ht="13.5" customHeight="1" collapsed="1" x14ac:dyDescent="0.25">
      <c r="A17" s="4" t="s">
        <v>43</v>
      </c>
      <c r="B17" s="30" t="e">
        <f>VLOOKUP($E17,УЧАСТНИКИ!$A$5:$K$1101,3,FALSE)</f>
        <v>#N/A</v>
      </c>
      <c r="C17" s="367" t="e">
        <f>VLOOKUP($E17,УЧАСТНИКИ!$A$5:$K$1101,4,FALSE)</f>
        <v>#N/A</v>
      </c>
      <c r="D17" s="30" t="e">
        <f>VLOOKUP($E17,УЧАСТНИКИ!$A$5:$K$1101,5,FALSE)</f>
        <v>#N/A</v>
      </c>
      <c r="E17" s="298" t="s">
        <v>420</v>
      </c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18" ht="13.5" hidden="1" customHeight="1" outlineLevel="1" x14ac:dyDescent="0.25">
      <c r="A18" s="4"/>
      <c r="B18" s="30"/>
      <c r="C18" s="367"/>
      <c r="D18" s="30"/>
      <c r="E18" s="16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18" ht="13.5" customHeight="1" collapsed="1" x14ac:dyDescent="0.25">
      <c r="A19" s="4" t="s">
        <v>44</v>
      </c>
      <c r="B19" s="30" t="e">
        <f>VLOOKUP($E19,УЧАСТНИКИ!$A$5:$K$1101,3,FALSE)</f>
        <v>#N/A</v>
      </c>
      <c r="C19" s="367" t="e">
        <f>VLOOKUP($E19,УЧАСТНИКИ!$A$5:$K$1101,4,FALSE)</f>
        <v>#N/A</v>
      </c>
      <c r="D19" s="30" t="e">
        <f>VLOOKUP($E19,УЧАСТНИКИ!$A$5:$K$1101,5,FALSE)</f>
        <v>#N/A</v>
      </c>
      <c r="E19" s="243"/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18" ht="13.5" hidden="1" customHeight="1" outlineLevel="1" x14ac:dyDescent="0.25">
      <c r="A20" s="4"/>
      <c r="B20" s="30"/>
      <c r="C20" s="367"/>
      <c r="D20" s="30"/>
      <c r="E20" s="16"/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18" ht="13.5" customHeight="1" collapsed="1" x14ac:dyDescent="0.25">
      <c r="A21" s="4" t="s">
        <v>45</v>
      </c>
      <c r="B21" s="30" t="e">
        <f>VLOOKUP($E21,УЧАСТНИКИ!$A$5:$K$1101,3,FALSE)</f>
        <v>#N/A</v>
      </c>
      <c r="C21" s="367" t="e">
        <f>VLOOKUP($E21,УЧАСТНИКИ!$A$5:$K$1101,4,FALSE)</f>
        <v>#N/A</v>
      </c>
      <c r="D21" s="30" t="e">
        <f>VLOOKUP($E21,УЧАСТНИКИ!$A$5:$K$1101,5,FALSE)</f>
        <v>#N/A</v>
      </c>
      <c r="E21" s="243"/>
      <c r="F21" s="16"/>
      <c r="G21" s="16"/>
      <c r="H21" s="16"/>
      <c r="I21" s="16"/>
      <c r="J21" s="12"/>
      <c r="K21" s="17"/>
      <c r="L21" s="17"/>
      <c r="M21" s="17"/>
      <c r="N21" s="17"/>
      <c r="O21" s="17"/>
      <c r="P21" s="13"/>
      <c r="Q21" s="81"/>
      <c r="R21" s="81"/>
    </row>
    <row r="22" spans="1:18" ht="13.5" hidden="1" customHeight="1" outlineLevel="1" x14ac:dyDescent="0.25">
      <c r="A22" s="4"/>
      <c r="B22" s="30"/>
      <c r="C22" s="367"/>
      <c r="D22" s="30"/>
      <c r="E22" s="16"/>
      <c r="F22" s="16"/>
      <c r="G22" s="16"/>
      <c r="H22" s="16"/>
      <c r="I22" s="16"/>
      <c r="J22" s="12"/>
      <c r="K22" s="17"/>
      <c r="L22" s="17"/>
      <c r="M22" s="17"/>
      <c r="N22" s="17"/>
      <c r="O22" s="17"/>
      <c r="P22" s="13"/>
      <c r="Q22" s="81"/>
      <c r="R22" s="81"/>
    </row>
    <row r="23" spans="1:18" ht="13.5" customHeight="1" collapsed="1" x14ac:dyDescent="0.25">
      <c r="A23" s="4" t="s">
        <v>46</v>
      </c>
      <c r="B23" s="30" t="e">
        <f>VLOOKUP($E23,УЧАСТНИКИ!$A$5:$K$1101,3,FALSE)</f>
        <v>#N/A</v>
      </c>
      <c r="C23" s="367" t="e">
        <f>VLOOKUP($E23,УЧАСТНИКИ!$A$5:$K$1101,4,FALSE)</f>
        <v>#N/A</v>
      </c>
      <c r="D23" s="30" t="e">
        <f>VLOOKUP($E23,УЧАСТНИКИ!$A$5:$K$1101,5,FALSE)</f>
        <v>#N/A</v>
      </c>
      <c r="E23" s="243"/>
      <c r="F23" s="16"/>
      <c r="G23" s="16"/>
      <c r="H23" s="16"/>
      <c r="I23" s="16"/>
      <c r="J23" s="12"/>
      <c r="K23" s="17"/>
      <c r="L23" s="17"/>
      <c r="M23" s="17"/>
      <c r="N23" s="17"/>
      <c r="O23" s="17"/>
      <c r="P23" s="13"/>
      <c r="Q23" s="81"/>
      <c r="R23" s="81"/>
    </row>
    <row r="24" spans="1:18" ht="13.5" hidden="1" customHeight="1" outlineLevel="1" x14ac:dyDescent="0.25">
      <c r="A24" s="4" t="s">
        <v>84</v>
      </c>
      <c r="B24" s="30" t="e">
        <f>VLOOKUP($E24,УЧАСТНИКИ!$A$5:$K$1101,3,FALSE)</f>
        <v>#N/A</v>
      </c>
      <c r="C24" s="367" t="e">
        <f>VLOOKUP($E24,УЧАСТНИКИ!$A$5:$K$1101,4,FALSE)</f>
        <v>#N/A</v>
      </c>
      <c r="D24" s="30" t="e">
        <f>VLOOKUP($E24,УЧАСТНИКИ!$A$5:$K$1101,5,FALSE)</f>
        <v>#N/A</v>
      </c>
      <c r="E24" s="16"/>
      <c r="F24" s="16"/>
      <c r="G24" s="16"/>
      <c r="H24" s="16"/>
      <c r="I24" s="16"/>
      <c r="J24" s="12"/>
      <c r="K24" s="17"/>
      <c r="L24" s="17"/>
      <c r="M24" s="17"/>
      <c r="N24" s="17"/>
      <c r="O24" s="17"/>
      <c r="P24" s="13"/>
      <c r="Q24" s="81"/>
      <c r="R24" s="81"/>
    </row>
    <row r="25" spans="1:18" ht="13.5" customHeight="1" collapsed="1" x14ac:dyDescent="0.25">
      <c r="A25" s="4" t="s">
        <v>84</v>
      </c>
      <c r="B25" s="30" t="e">
        <f>VLOOKUP($E25,УЧАСТНИКИ!$A$5:$K$1101,3,FALSE)</f>
        <v>#N/A</v>
      </c>
      <c r="C25" s="367" t="e">
        <f>VLOOKUP($E25,УЧАСТНИКИ!$A$5:$K$1101,4,FALSE)</f>
        <v>#N/A</v>
      </c>
      <c r="D25" s="30" t="e">
        <f>VLOOKUP($E25,УЧАСТНИКИ!$A$5:$K$1101,5,FALSE)</f>
        <v>#N/A</v>
      </c>
      <c r="E25" s="275"/>
      <c r="F25" s="16"/>
      <c r="G25" s="16"/>
      <c r="H25" s="16"/>
      <c r="I25" s="16"/>
      <c r="J25" s="12"/>
      <c r="K25" s="17"/>
      <c r="L25" s="17"/>
      <c r="M25" s="17"/>
      <c r="N25" s="17"/>
      <c r="O25" s="17"/>
      <c r="P25" s="13"/>
      <c r="Q25" s="81"/>
      <c r="R25" s="81"/>
    </row>
    <row r="26" spans="1:18" ht="13.5" hidden="1" customHeight="1" outlineLevel="1" x14ac:dyDescent="0.25">
      <c r="A26" s="4" t="s">
        <v>89</v>
      </c>
      <c r="B26" s="30" t="e">
        <f>VLOOKUP($E26,УЧАСТНИКИ!$A$5:$K$1101,3,FALSE)</f>
        <v>#N/A</v>
      </c>
      <c r="C26" s="367" t="e">
        <f>VLOOKUP($E26,УЧАСТНИКИ!$A$5:$K$1101,4,FALSE)</f>
        <v>#N/A</v>
      </c>
      <c r="D26" s="30" t="e">
        <f>VLOOKUP($E26,УЧАСТНИКИ!$A$5:$K$1101,5,FALSE)</f>
        <v>#N/A</v>
      </c>
      <c r="E26" s="275"/>
      <c r="F26" s="16"/>
      <c r="G26" s="16"/>
      <c r="H26" s="16"/>
      <c r="I26" s="16"/>
      <c r="J26" s="12"/>
      <c r="K26" s="17"/>
      <c r="L26" s="17"/>
      <c r="M26" s="17"/>
      <c r="N26" s="17"/>
      <c r="O26" s="17"/>
      <c r="P26" s="13"/>
      <c r="Q26" s="81"/>
      <c r="R26" s="81"/>
    </row>
    <row r="27" spans="1:18" ht="13.5" customHeight="1" collapsed="1" x14ac:dyDescent="0.25">
      <c r="A27" s="4" t="s">
        <v>90</v>
      </c>
      <c r="B27" s="30" t="e">
        <f>VLOOKUP($E27,УЧАСТНИКИ!$A$5:$K$1101,3,FALSE)</f>
        <v>#N/A</v>
      </c>
      <c r="C27" s="367" t="e">
        <f>VLOOKUP($E27,УЧАСТНИКИ!$A$5:$K$1101,4,FALSE)</f>
        <v>#N/A</v>
      </c>
      <c r="D27" s="30" t="e">
        <f>VLOOKUP($E27,УЧАСТНИКИ!$A$5:$K$1101,5,FALSE)</f>
        <v>#N/A</v>
      </c>
      <c r="E27" s="275"/>
      <c r="F27" s="16"/>
      <c r="G27" s="16"/>
      <c r="H27" s="16"/>
      <c r="I27" s="16"/>
      <c r="J27" s="12"/>
      <c r="K27" s="17"/>
      <c r="L27" s="17"/>
      <c r="M27" s="17"/>
      <c r="N27" s="17"/>
      <c r="O27" s="17"/>
      <c r="P27" s="13"/>
      <c r="Q27" s="81"/>
      <c r="R27" s="81"/>
    </row>
    <row r="28" spans="1:18" ht="13.5" hidden="1" customHeight="1" outlineLevel="1" x14ac:dyDescent="0.25">
      <c r="A28" s="4" t="s">
        <v>87</v>
      </c>
      <c r="B28" s="30" t="e">
        <f>VLOOKUP($E28,УЧАСТНИКИ!$A$5:$K$1101,3,FALSE)</f>
        <v>#N/A</v>
      </c>
      <c r="C28" s="367" t="e">
        <f>VLOOKUP($E28,УЧАСТНИКИ!$A$5:$K$1101,4,FALSE)</f>
        <v>#N/A</v>
      </c>
      <c r="D28" s="30" t="e">
        <f>VLOOKUP($E28,УЧАСТНИКИ!$A$5:$K$1101,5,FALSE)</f>
        <v>#N/A</v>
      </c>
      <c r="E28" s="16"/>
      <c r="F28" s="16"/>
      <c r="G28" s="16"/>
      <c r="H28" s="16"/>
      <c r="I28" s="16"/>
      <c r="J28" s="12"/>
      <c r="K28" s="17"/>
      <c r="L28" s="17"/>
      <c r="M28" s="17"/>
      <c r="N28" s="17"/>
      <c r="O28" s="17"/>
      <c r="P28" s="13"/>
      <c r="Q28" s="81"/>
      <c r="R28" s="81"/>
    </row>
    <row r="29" spans="1:18" ht="13.5" customHeight="1" collapsed="1" x14ac:dyDescent="0.25">
      <c r="A29" s="4" t="s">
        <v>89</v>
      </c>
      <c r="B29" s="30"/>
      <c r="C29" s="367"/>
      <c r="D29" s="30"/>
      <c r="E29" s="16"/>
      <c r="F29" s="16"/>
      <c r="G29" s="16"/>
      <c r="H29" s="16"/>
      <c r="I29" s="16"/>
      <c r="J29" s="12"/>
      <c r="K29" s="17"/>
      <c r="L29" s="17"/>
      <c r="M29" s="17"/>
      <c r="N29" s="17"/>
      <c r="O29" s="17"/>
      <c r="P29" s="13"/>
      <c r="Q29" s="81"/>
      <c r="R29" s="81"/>
    </row>
    <row r="30" spans="1:18" ht="13.5" hidden="1" customHeight="1" outlineLevel="1" x14ac:dyDescent="0.25">
      <c r="A30" s="4" t="s">
        <v>85</v>
      </c>
      <c r="B30" s="30"/>
      <c r="C30" s="367"/>
      <c r="D30" s="30"/>
      <c r="E30" s="16"/>
      <c r="F30" s="16"/>
      <c r="G30" s="16"/>
      <c r="H30" s="16"/>
      <c r="I30" s="16"/>
      <c r="J30" s="12"/>
      <c r="K30" s="17"/>
      <c r="L30" s="17"/>
      <c r="M30" s="17"/>
      <c r="N30" s="17"/>
      <c r="O30" s="17"/>
      <c r="P30" s="13"/>
      <c r="Q30" s="81"/>
      <c r="R30" s="81"/>
    </row>
    <row r="31" spans="1:18" ht="13.5" customHeight="1" collapsed="1" x14ac:dyDescent="0.25">
      <c r="A31" s="4" t="s">
        <v>88</v>
      </c>
      <c r="B31" s="30"/>
      <c r="C31" s="367"/>
      <c r="D31" s="30"/>
      <c r="E31" s="16"/>
      <c r="F31" s="16"/>
      <c r="G31" s="16"/>
      <c r="H31" s="16"/>
      <c r="I31" s="16"/>
      <c r="J31" s="12"/>
      <c r="K31" s="17"/>
      <c r="L31" s="17"/>
      <c r="M31" s="17"/>
      <c r="N31" s="17"/>
      <c r="O31" s="17"/>
      <c r="P31" s="13"/>
      <c r="Q31" s="81"/>
      <c r="R31" s="81"/>
    </row>
    <row r="32" spans="1:18" ht="13.5" hidden="1" customHeight="1" outlineLevel="1" x14ac:dyDescent="0.25">
      <c r="A32" s="4" t="s">
        <v>91</v>
      </c>
      <c r="B32" s="30"/>
      <c r="C32" s="367"/>
      <c r="D32" s="30"/>
      <c r="E32" s="16"/>
      <c r="F32" s="16"/>
      <c r="G32" s="16"/>
      <c r="H32" s="16"/>
      <c r="I32" s="16"/>
      <c r="J32" s="12"/>
      <c r="K32" s="17"/>
      <c r="L32" s="17"/>
      <c r="M32" s="17"/>
      <c r="N32" s="17"/>
      <c r="O32" s="17"/>
      <c r="P32" s="13"/>
      <c r="Q32" s="81"/>
      <c r="R32" s="81"/>
    </row>
    <row r="33" spans="1:47" ht="13.5" customHeight="1" collapsed="1" x14ac:dyDescent="0.25">
      <c r="A33" s="4" t="s">
        <v>87</v>
      </c>
      <c r="B33" s="30"/>
      <c r="C33" s="367"/>
      <c r="D33" s="30"/>
      <c r="E33" s="16"/>
      <c r="F33" s="16"/>
      <c r="G33" s="16"/>
      <c r="H33" s="16"/>
      <c r="I33" s="16"/>
      <c r="J33" s="12"/>
      <c r="K33" s="17"/>
      <c r="L33" s="17"/>
      <c r="M33" s="17"/>
      <c r="N33" s="17"/>
      <c r="O33" s="17"/>
      <c r="P33" s="13"/>
      <c r="Q33" s="81"/>
      <c r="R33" s="81"/>
    </row>
    <row r="34" spans="1:47" ht="13.5" hidden="1" customHeight="1" outlineLevel="1" x14ac:dyDescent="0.25">
      <c r="A34" s="4" t="s">
        <v>92</v>
      </c>
      <c r="B34" s="30" t="e">
        <f>VLOOKUP($E34,УЧАСТНИКИ!$A$5:$K$1101,3,FALSE)</f>
        <v>#N/A</v>
      </c>
      <c r="C34" s="367" t="e">
        <f>VLOOKUP($E34,УЧАСТНИКИ!$A$5:$K$1101,4,FALSE)</f>
        <v>#N/A</v>
      </c>
      <c r="D34" s="30" t="e">
        <f>VLOOKUP($E34,УЧАСТНИКИ!$A$5:$K$1101,5,FALSE)</f>
        <v>#N/A</v>
      </c>
      <c r="E34" s="16"/>
      <c r="F34" s="16"/>
      <c r="G34" s="16"/>
      <c r="H34" s="16"/>
      <c r="I34" s="16"/>
      <c r="J34" s="12"/>
      <c r="K34" s="17"/>
      <c r="L34" s="17"/>
      <c r="M34" s="17"/>
      <c r="N34" s="17"/>
      <c r="O34" s="17"/>
      <c r="P34" s="13"/>
      <c r="Q34" s="81"/>
      <c r="R34" s="81"/>
    </row>
    <row r="35" spans="1:47" ht="13.5" customHeight="1" collapsed="1" x14ac:dyDescent="0.25">
      <c r="A35" s="4" t="s">
        <v>86</v>
      </c>
      <c r="B35" s="30"/>
      <c r="C35" s="367"/>
      <c r="D35" s="30"/>
      <c r="E35" s="16"/>
      <c r="F35" s="16"/>
      <c r="G35" s="16"/>
      <c r="H35" s="16"/>
      <c r="I35" s="16"/>
      <c r="J35" s="12"/>
      <c r="K35" s="17"/>
      <c r="L35" s="17"/>
      <c r="M35" s="17"/>
      <c r="N35" s="17"/>
      <c r="O35" s="17"/>
      <c r="P35" s="13"/>
      <c r="Q35" s="81"/>
      <c r="R35" s="81"/>
    </row>
    <row r="36" spans="1:47" ht="13.5" hidden="1" customHeight="1" outlineLevel="1" x14ac:dyDescent="0.25">
      <c r="A36" s="4" t="s">
        <v>92</v>
      </c>
      <c r="B36" s="30"/>
      <c r="C36" s="13"/>
      <c r="D36" s="30"/>
      <c r="E36" s="16"/>
      <c r="F36" s="16"/>
      <c r="G36" s="16"/>
      <c r="H36" s="16"/>
      <c r="I36" s="16"/>
      <c r="J36" s="12"/>
      <c r="K36" s="17"/>
      <c r="L36" s="17"/>
      <c r="M36" s="17"/>
      <c r="N36" s="17"/>
      <c r="O36" s="17"/>
      <c r="P36" s="13"/>
      <c r="Q36" s="81"/>
      <c r="R36" s="81"/>
    </row>
    <row r="37" spans="1:47" collapsed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47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47" x14ac:dyDescent="0.25">
      <c r="A39" s="1238" t="s">
        <v>3</v>
      </c>
      <c r="B39" s="1239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239"/>
      <c r="AM39" s="1239"/>
      <c r="AN39" s="1239"/>
      <c r="AO39" s="1239"/>
      <c r="AP39" s="1239"/>
      <c r="AQ39" s="1239"/>
      <c r="AR39" s="1239"/>
      <c r="AS39" s="1239"/>
      <c r="AT39" s="1239"/>
      <c r="AU39" s="1239"/>
    </row>
    <row r="40" spans="1:47" x14ac:dyDescent="0.25">
      <c r="A40" s="1238" t="s">
        <v>4</v>
      </c>
      <c r="B40" s="1239"/>
      <c r="C40" s="1239"/>
      <c r="D40" s="1239"/>
      <c r="E40" s="1239"/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239"/>
      <c r="AM40" s="1239"/>
      <c r="AN40" s="1239"/>
      <c r="AO40" s="1239"/>
      <c r="AP40" s="1239"/>
      <c r="AQ40" s="1239"/>
      <c r="AR40" s="1239"/>
      <c r="AS40" s="1239"/>
      <c r="AT40" s="1239"/>
      <c r="AU40" s="1239"/>
    </row>
    <row r="41" spans="1:47" x14ac:dyDescent="0.25">
      <c r="A41" s="1240" t="s">
        <v>5</v>
      </c>
      <c r="B41" s="1240"/>
      <c r="C41" s="1240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0"/>
      <c r="P41" s="1240"/>
      <c r="Q41" s="1240"/>
      <c r="R41" s="1240"/>
      <c r="S41" s="1240"/>
      <c r="T41" s="1240"/>
      <c r="U41" s="1240"/>
      <c r="V41" s="1240"/>
      <c r="W41" s="1240"/>
      <c r="X41" s="1240"/>
      <c r="Y41" s="1240"/>
      <c r="Z41" s="1240"/>
      <c r="AA41" s="1240"/>
      <c r="AB41" s="1240"/>
      <c r="AC41" s="1240"/>
      <c r="AD41" s="1240"/>
      <c r="AE41" s="1240"/>
      <c r="AF41" s="1240"/>
      <c r="AG41" s="1240"/>
      <c r="AH41" s="1240"/>
      <c r="AI41" s="1240"/>
      <c r="AJ41" s="1240"/>
      <c r="AK41" s="1240"/>
      <c r="AL41" s="1240"/>
      <c r="AM41" s="1240"/>
      <c r="AN41" s="1240"/>
      <c r="AO41" s="1240"/>
      <c r="AP41" s="1240"/>
      <c r="AQ41" s="1240"/>
      <c r="AR41" s="1240"/>
      <c r="AS41" s="1240"/>
      <c r="AT41" s="1240"/>
      <c r="AU41" s="1240"/>
    </row>
    <row r="42" spans="1:47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47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47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47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47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47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47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9:AU39"/>
    <mergeCell ref="A40:AU40"/>
    <mergeCell ref="A41:AU41"/>
    <mergeCell ref="I9:I10"/>
    <mergeCell ref="O9:O10"/>
    <mergeCell ref="F9:H9"/>
    <mergeCell ref="E9:E10"/>
    <mergeCell ref="P9:P10"/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09375" defaultRowHeight="13.2" x14ac:dyDescent="0.25"/>
  <cols>
    <col min="1" max="1" width="3.88671875" style="14" customWidth="1"/>
    <col min="2" max="2" width="26" style="14" customWidth="1"/>
    <col min="3" max="3" width="11.88671875" style="14" customWidth="1"/>
    <col min="4" max="4" width="30.5546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8.664062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s="24" customFormat="1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x14ac:dyDescent="0.25">
      <c r="A4" s="54"/>
      <c r="B4" s="53"/>
      <c r="C4" s="11"/>
      <c r="D4" s="2"/>
      <c r="H4" s="118"/>
      <c r="I4" s="118"/>
      <c r="J4" s="118"/>
      <c r="K4" s="118"/>
      <c r="L4" s="118"/>
      <c r="M4" s="118"/>
      <c r="N4" s="6" t="str">
        <f>d_1</f>
        <v>5 ноября 2016 года</v>
      </c>
      <c r="Q4" s="118"/>
      <c r="R4" s="118"/>
      <c r="S4" s="118"/>
      <c r="T4" s="118"/>
    </row>
    <row r="5" spans="1:39" s="24" customFormat="1" ht="13.8" x14ac:dyDescent="0.25">
      <c r="A5" s="116" t="s">
        <v>58</v>
      </c>
      <c r="B5" s="116"/>
      <c r="C5" s="11"/>
      <c r="D5" s="2"/>
      <c r="E5" s="117"/>
      <c r="F5" s="117"/>
      <c r="G5" s="118" t="s">
        <v>29</v>
      </c>
      <c r="H5" s="117"/>
      <c r="I5" s="117"/>
      <c r="J5" s="117"/>
      <c r="K5" s="117"/>
      <c r="L5" s="117"/>
      <c r="M5" s="117"/>
      <c r="O5" s="55"/>
      <c r="P5" s="106" t="s">
        <v>231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9" s="24" customFormat="1" ht="12.75" customHeight="1" x14ac:dyDescent="0.25">
      <c r="A6" s="6" t="str">
        <f>d_4</f>
        <v>МУЖЧИНЫ</v>
      </c>
      <c r="B6" s="14"/>
      <c r="C6" s="11"/>
      <c r="D6" s="2"/>
      <c r="J6" s="144">
        <f>d_7</f>
        <v>0</v>
      </c>
      <c r="K6" s="144" t="str">
        <f>d_5</f>
        <v>г. Красноярск</v>
      </c>
      <c r="L6" s="20"/>
      <c r="M6" s="20"/>
      <c r="N6" s="20"/>
      <c r="O6" s="20"/>
      <c r="V6" s="80"/>
      <c r="W6" s="68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9" x14ac:dyDescent="0.25">
      <c r="A7" s="1291" t="s">
        <v>70</v>
      </c>
      <c r="B7" s="1289" t="s">
        <v>77</v>
      </c>
      <c r="C7" s="1289" t="s">
        <v>68</v>
      </c>
      <c r="D7" s="1289" t="s">
        <v>97</v>
      </c>
      <c r="E7" s="1289" t="s">
        <v>37</v>
      </c>
      <c r="F7" s="1287" t="s">
        <v>6</v>
      </c>
      <c r="G7" s="1287"/>
      <c r="H7" s="1287"/>
      <c r="I7" s="1288" t="s">
        <v>7</v>
      </c>
      <c r="J7" s="1287" t="s">
        <v>124</v>
      </c>
      <c r="K7" s="1287"/>
      <c r="L7" s="1288" t="s">
        <v>7</v>
      </c>
      <c r="M7" s="119"/>
      <c r="N7" s="1289" t="s">
        <v>38</v>
      </c>
      <c r="O7" s="1293" t="s">
        <v>51</v>
      </c>
      <c r="P7" s="1293" t="s">
        <v>39</v>
      </c>
    </row>
    <row r="8" spans="1:39" x14ac:dyDescent="0.25">
      <c r="A8" s="1292"/>
      <c r="B8" s="1290"/>
      <c r="C8" s="1290"/>
      <c r="D8" s="1290"/>
      <c r="E8" s="1290"/>
      <c r="F8" s="119">
        <v>1</v>
      </c>
      <c r="G8" s="119">
        <v>2</v>
      </c>
      <c r="H8" s="119">
        <v>3</v>
      </c>
      <c r="I8" s="1288"/>
      <c r="J8" s="119">
        <v>4</v>
      </c>
      <c r="K8" s="119">
        <v>5</v>
      </c>
      <c r="L8" s="1288"/>
      <c r="M8" s="119">
        <v>6</v>
      </c>
      <c r="N8" s="1290"/>
      <c r="O8" s="1294"/>
      <c r="P8" s="1294"/>
    </row>
    <row r="9" spans="1:39" ht="19.5" customHeight="1" x14ac:dyDescent="0.25">
      <c r="A9" s="4" t="s">
        <v>40</v>
      </c>
      <c r="B9" s="30" t="e">
        <f>VLOOKUP($E9,УЧАСТНИКИ!$A$5:$K$1101,3,FALSE)</f>
        <v>#N/A</v>
      </c>
      <c r="C9" s="149" t="e">
        <f>VLOOKUP($E9,УЧАСТНИКИ!$A$5:$K$1101,4,FALSE)</f>
        <v>#N/A</v>
      </c>
      <c r="D9" s="30" t="e">
        <f>VLOOKUP($E9,УЧАСТНИКИ!$A$5:$K$1101,5,FALSE)</f>
        <v>#N/A</v>
      </c>
      <c r="E9" s="243" t="s">
        <v>369</v>
      </c>
      <c r="F9" s="16"/>
      <c r="G9" s="16"/>
      <c r="H9" s="16"/>
      <c r="I9" s="16"/>
      <c r="J9" s="12"/>
      <c r="K9" s="17"/>
      <c r="L9" s="17"/>
      <c r="M9" s="17"/>
      <c r="N9" s="17"/>
      <c r="O9" s="17"/>
      <c r="P9" s="13"/>
      <c r="Q9" s="81"/>
      <c r="R9" s="81"/>
    </row>
    <row r="10" spans="1:39" ht="19.5" customHeight="1" x14ac:dyDescent="0.25">
      <c r="A10" s="4" t="s">
        <v>41</v>
      </c>
      <c r="B10" s="30" t="e">
        <f>VLOOKUP($E10,УЧАСТНИКИ!$A$5:$K$1101,3,FALSE)</f>
        <v>#N/A</v>
      </c>
      <c r="C10" s="149" t="e">
        <f>VLOOKUP($E10,УЧАСТНИКИ!$A$5:$K$1101,4,FALSE)</f>
        <v>#N/A</v>
      </c>
      <c r="D10" s="30" t="e">
        <f>VLOOKUP($E10,УЧАСТНИКИ!$A$5:$K$1101,5,FALSE)</f>
        <v>#N/A</v>
      </c>
      <c r="E10" s="243" t="s">
        <v>307</v>
      </c>
      <c r="F10" s="16"/>
      <c r="G10" s="16"/>
      <c r="H10" s="16"/>
      <c r="I10" s="16"/>
      <c r="J10" s="12"/>
      <c r="K10" s="17"/>
      <c r="L10" s="17"/>
      <c r="M10" s="17"/>
      <c r="N10" s="17"/>
      <c r="O10" s="17"/>
      <c r="P10" s="13"/>
      <c r="Q10" s="81"/>
      <c r="R10" s="81"/>
    </row>
    <row r="11" spans="1:39" ht="19.5" customHeight="1" x14ac:dyDescent="0.25">
      <c r="A11" s="4" t="s">
        <v>42</v>
      </c>
      <c r="B11" s="30" t="e">
        <f>VLOOKUP($E11,УЧАСТНИКИ!$A$5:$K$1101,3,FALSE)</f>
        <v>#N/A</v>
      </c>
      <c r="C11" s="149" t="e">
        <f>VLOOKUP($E11,УЧАСТНИКИ!$A$5:$K$1101,4,FALSE)</f>
        <v>#N/A</v>
      </c>
      <c r="D11" s="30" t="e">
        <f>VLOOKUP($E11,УЧАСТНИКИ!$A$5:$K$1101,5,FALSE)</f>
        <v>#N/A</v>
      </c>
      <c r="E11" s="243" t="s">
        <v>303</v>
      </c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19.5" customHeight="1" x14ac:dyDescent="0.25">
      <c r="A12" s="4" t="s">
        <v>43</v>
      </c>
      <c r="B12" s="30" t="e">
        <f>VLOOKUP($E12,УЧАСТНИКИ!$A$5:$K$1101,3,FALSE)</f>
        <v>#N/A</v>
      </c>
      <c r="C12" s="149" t="e">
        <f>VLOOKUP($E12,УЧАСТНИКИ!$A$5:$K$1101,4,FALSE)</f>
        <v>#N/A</v>
      </c>
      <c r="D12" s="30" t="e">
        <f>VLOOKUP($E12,УЧАСТНИКИ!$A$5:$K$1101,5,FALSE)</f>
        <v>#N/A</v>
      </c>
      <c r="E12" s="243" t="s">
        <v>216</v>
      </c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19.5" customHeight="1" x14ac:dyDescent="0.25">
      <c r="A13" s="4" t="s">
        <v>44</v>
      </c>
      <c r="B13" s="30" t="e">
        <f>VLOOKUP($E13,УЧАСТНИКИ!$A$5:$K$1101,3,FALSE)</f>
        <v>#N/A</v>
      </c>
      <c r="C13" s="149" t="e">
        <f>VLOOKUP($E13,УЧАСТНИКИ!$A$5:$K$1101,4,FALSE)</f>
        <v>#N/A</v>
      </c>
      <c r="D13" s="30" t="e">
        <f>VLOOKUP($E13,УЧАСТНИКИ!$A$5:$K$1101,5,FALSE)</f>
        <v>#N/A</v>
      </c>
      <c r="E13" s="243" t="s">
        <v>326</v>
      </c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19.5" customHeight="1" x14ac:dyDescent="0.25">
      <c r="A14" s="4" t="s">
        <v>45</v>
      </c>
      <c r="B14" s="30" t="e">
        <f>VLOOKUP($E14,УЧАСТНИКИ!$A$5:$K$1101,3,FALSE)</f>
        <v>#N/A</v>
      </c>
      <c r="C14" s="149" t="e">
        <f>VLOOKUP($E14,УЧАСТНИКИ!$A$5:$K$1101,4,FALSE)</f>
        <v>#N/A</v>
      </c>
      <c r="D14" s="30" t="e">
        <f>VLOOKUP($E14,УЧАСТНИКИ!$A$5:$K$1101,5,FALSE)</f>
        <v>#N/A</v>
      </c>
      <c r="E14" s="243" t="s">
        <v>135</v>
      </c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19.5" customHeight="1" x14ac:dyDescent="0.25">
      <c r="A15" s="4" t="s">
        <v>46</v>
      </c>
      <c r="B15" s="30" t="e">
        <f>VLOOKUP($E15,УЧАСТНИКИ!$A$5:$K$1101,3,FALSE)</f>
        <v>#N/A</v>
      </c>
      <c r="C15" s="149" t="e">
        <f>VLOOKUP($E15,УЧАСТНИКИ!$A$5:$K$1101,4,FALSE)</f>
        <v>#N/A</v>
      </c>
      <c r="D15" s="30" t="e">
        <f>VLOOKUP($E15,УЧАСТНИКИ!$A$5:$K$1101,5,FALSE)</f>
        <v>#N/A</v>
      </c>
      <c r="E15" s="243" t="s">
        <v>283</v>
      </c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 t="s">
        <v>234</v>
      </c>
      <c r="Q15" s="81"/>
      <c r="R15" s="81"/>
    </row>
    <row r="16" spans="1:39" ht="19.5" customHeight="1" x14ac:dyDescent="0.25">
      <c r="A16" s="4" t="s">
        <v>84</v>
      </c>
      <c r="B16" s="30" t="e">
        <f>VLOOKUP($E16,УЧАСТНИКИ!$A$5:$K$1101,3,FALSE)</f>
        <v>#N/A</v>
      </c>
      <c r="C16" s="149" t="e">
        <f>VLOOKUP($E16,УЧАСТНИКИ!$A$5:$K$1101,4,FALSE)</f>
        <v>#N/A</v>
      </c>
      <c r="D16" s="30" t="e">
        <f>VLOOKUP($E16,УЧАСТНИКИ!$A$5:$K$1101,5,FALSE)</f>
        <v>#N/A</v>
      </c>
      <c r="E16" s="243" t="s">
        <v>146</v>
      </c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19.5" customHeight="1" x14ac:dyDescent="0.25">
      <c r="A17" s="4" t="s">
        <v>90</v>
      </c>
      <c r="B17" s="30"/>
      <c r="C17" s="149"/>
      <c r="D17" s="30"/>
      <c r="E17" s="243"/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19.5" customHeight="1" x14ac:dyDescent="0.25">
      <c r="A18" s="4" t="s">
        <v>89</v>
      </c>
      <c r="B18" s="30"/>
      <c r="C18" s="149"/>
      <c r="D18" s="30"/>
      <c r="E18" s="243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13.5" customHeight="1" x14ac:dyDescent="0.25">
      <c r="A19" s="84"/>
      <c r="B19" s="85"/>
      <c r="C19" s="82"/>
      <c r="D19" s="89"/>
      <c r="E19" s="86"/>
      <c r="F19" s="86"/>
      <c r="G19" s="86"/>
      <c r="H19" s="86"/>
      <c r="I19" s="86"/>
      <c r="J19" s="87"/>
      <c r="K19" s="88"/>
      <c r="L19" s="88"/>
      <c r="M19" s="88"/>
      <c r="N19" s="88"/>
      <c r="O19" s="88"/>
      <c r="P19" s="82"/>
      <c r="Q19" s="81"/>
      <c r="R19" s="81"/>
    </row>
    <row r="20" spans="1:47" ht="13.5" customHeight="1" x14ac:dyDescent="0.25">
      <c r="A20" s="39"/>
      <c r="B20" s="39"/>
      <c r="C20" s="40"/>
      <c r="D20" s="39"/>
      <c r="E20" s="34"/>
      <c r="F20" s="39"/>
      <c r="G20" s="34"/>
      <c r="H20" s="34"/>
      <c r="I20" s="34"/>
      <c r="J20" s="39"/>
      <c r="K20" s="49"/>
      <c r="L20" s="49"/>
      <c r="M20" s="49"/>
      <c r="N20" s="49"/>
      <c r="O20" s="49"/>
      <c r="P20" s="40"/>
    </row>
    <row r="21" spans="1:47" x14ac:dyDescent="0.25">
      <c r="A21" s="1238" t="s">
        <v>3</v>
      </c>
      <c r="B21" s="1239"/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1239"/>
      <c r="AN21" s="1239"/>
      <c r="AO21" s="1239"/>
      <c r="AP21" s="1239"/>
      <c r="AQ21" s="1239"/>
      <c r="AR21" s="1239"/>
      <c r="AS21" s="1239"/>
      <c r="AT21" s="1239"/>
      <c r="AU21" s="1239"/>
    </row>
    <row r="22" spans="1:47" x14ac:dyDescent="0.25">
      <c r="A22" s="1238" t="s">
        <v>4</v>
      </c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1239"/>
      <c r="AN22" s="1239"/>
      <c r="AO22" s="1239"/>
      <c r="AP22" s="1239"/>
      <c r="AQ22" s="1239"/>
      <c r="AR22" s="1239"/>
      <c r="AS22" s="1239"/>
      <c r="AT22" s="1239"/>
      <c r="AU22" s="1239"/>
    </row>
    <row r="23" spans="1:47" x14ac:dyDescent="0.25">
      <c r="A23" s="1240" t="s">
        <v>5</v>
      </c>
      <c r="B23" s="1240"/>
      <c r="C23" s="1240"/>
      <c r="D23" s="1240"/>
      <c r="E23" s="1240"/>
      <c r="F23" s="1240"/>
      <c r="G23" s="1240"/>
      <c r="H23" s="1240"/>
      <c r="I23" s="1240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0"/>
      <c r="AM23" s="1240"/>
      <c r="AN23" s="1240"/>
      <c r="AO23" s="1240"/>
      <c r="AP23" s="1240"/>
      <c r="AQ23" s="1240"/>
      <c r="AR23" s="1240"/>
      <c r="AS23" s="1240"/>
      <c r="AT23" s="1240"/>
      <c r="AU23" s="1240"/>
    </row>
    <row r="24" spans="1:47" ht="15.6" x14ac:dyDescent="0.3">
      <c r="A24" s="21"/>
      <c r="B24" s="1"/>
      <c r="C24" s="1"/>
      <c r="D24" s="1"/>
      <c r="E24" s="21"/>
      <c r="F24" s="21"/>
      <c r="G24" s="21"/>
      <c r="H24" s="21"/>
      <c r="I24" s="21"/>
      <c r="J24" s="1"/>
    </row>
    <row r="25" spans="1:47" ht="15.6" x14ac:dyDescent="0.3">
      <c r="A25" s="21"/>
      <c r="B25" s="1"/>
      <c r="C25" s="1"/>
      <c r="D25" s="1"/>
      <c r="E25" s="21"/>
      <c r="F25" s="21"/>
      <c r="G25" s="21"/>
      <c r="H25" s="21"/>
      <c r="I25" s="21"/>
      <c r="J25" s="1"/>
    </row>
    <row r="26" spans="1:47" ht="15.6" x14ac:dyDescent="0.3">
      <c r="A26" s="21"/>
      <c r="B26" s="1"/>
      <c r="C26" s="1"/>
      <c r="D26" s="1"/>
      <c r="E26" s="21"/>
      <c r="F26" s="21"/>
      <c r="G26" s="21"/>
      <c r="H26" s="21"/>
      <c r="I26" s="21"/>
      <c r="J26" s="1"/>
    </row>
    <row r="27" spans="1:47" ht="15.6" x14ac:dyDescent="0.3">
      <c r="A27" s="21"/>
      <c r="B27" s="1"/>
      <c r="C27" s="1"/>
      <c r="D27" s="1"/>
      <c r="E27" s="21"/>
      <c r="F27" s="21"/>
      <c r="G27" s="21"/>
      <c r="H27" s="21"/>
      <c r="I27" s="21"/>
      <c r="J27" s="1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x14ac:dyDescent="0.25">
      <c r="A32" s="18"/>
      <c r="B32" s="22"/>
      <c r="C32" s="18"/>
      <c r="D32" s="18"/>
      <c r="E32" s="18"/>
      <c r="F32" s="18"/>
      <c r="G32" s="18"/>
      <c r="H32" s="18"/>
      <c r="I32" s="18"/>
      <c r="J32" s="18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x14ac:dyDescent="0.25">
      <c r="A41" s="21"/>
      <c r="B41" s="23"/>
      <c r="C41" s="1241"/>
      <c r="D41" s="1241"/>
      <c r="E41" s="1242"/>
      <c r="F41" s="1242"/>
      <c r="G41" s="1241"/>
      <c r="H41" s="1241"/>
      <c r="I41" s="1241"/>
      <c r="J41" s="21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</sheetData>
  <mergeCells count="21">
    <mergeCell ref="C41:D41"/>
    <mergeCell ref="E41:F41"/>
    <mergeCell ref="G41:I41"/>
    <mergeCell ref="A21:AU21"/>
    <mergeCell ref="A22:AU22"/>
    <mergeCell ref="A23:AU23"/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4" customWidth="1"/>
    <col min="2" max="2" width="23.109375" style="14" customWidth="1"/>
    <col min="3" max="3" width="11.6640625" style="14" customWidth="1"/>
    <col min="4" max="4" width="28.6640625" style="14" bestFit="1" customWidth="1"/>
    <col min="5" max="5" width="7.6640625" style="14" customWidth="1"/>
    <col min="6" max="8" width="7.33203125" style="14" customWidth="1"/>
    <col min="9" max="9" width="3.6640625" style="14" customWidth="1"/>
    <col min="10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s="24" customFormat="1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x14ac:dyDescent="0.25">
      <c r="A4" s="54"/>
      <c r="B4" s="53"/>
      <c r="C4" s="11"/>
      <c r="D4" s="2"/>
      <c r="H4" s="118"/>
      <c r="I4" s="118"/>
      <c r="J4" s="118"/>
      <c r="K4" s="118"/>
      <c r="L4" s="118"/>
      <c r="M4" s="118"/>
      <c r="N4" s="6" t="str">
        <f>d_1</f>
        <v>5 ноября 2016 года</v>
      </c>
      <c r="Q4" s="118"/>
      <c r="R4" s="118"/>
      <c r="S4" s="118"/>
      <c r="T4" s="118"/>
    </row>
    <row r="5" spans="1:39" s="24" customFormat="1" ht="13.8" x14ac:dyDescent="0.25">
      <c r="A5" s="116" t="s">
        <v>59</v>
      </c>
      <c r="B5" s="116"/>
      <c r="C5" s="11"/>
      <c r="D5" s="2"/>
      <c r="E5" s="117"/>
      <c r="F5" s="117"/>
      <c r="G5" s="118" t="s">
        <v>29</v>
      </c>
      <c r="H5" s="117"/>
      <c r="I5" s="117"/>
      <c r="J5" s="117"/>
      <c r="K5" s="117"/>
      <c r="L5" s="117"/>
      <c r="M5" s="117"/>
      <c r="O5" s="55"/>
      <c r="P5" s="106" t="s">
        <v>149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9" s="24" customFormat="1" ht="12.75" customHeight="1" x14ac:dyDescent="0.25">
      <c r="A6" s="6" t="str">
        <f>d_4</f>
        <v>МУЖЧИНЫ</v>
      </c>
      <c r="B6" s="14"/>
      <c r="C6" s="11"/>
      <c r="D6" s="2"/>
      <c r="J6" s="144">
        <f>d_7</f>
        <v>0</v>
      </c>
      <c r="K6" s="144"/>
      <c r="L6" s="20"/>
      <c r="M6" s="20"/>
      <c r="N6" s="20"/>
      <c r="O6" s="20"/>
      <c r="V6" s="80"/>
      <c r="W6" s="68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9" x14ac:dyDescent="0.25">
      <c r="A7" s="1291" t="s">
        <v>70</v>
      </c>
      <c r="B7" s="1289" t="s">
        <v>77</v>
      </c>
      <c r="C7" s="1289" t="s">
        <v>68</v>
      </c>
      <c r="D7" s="1289" t="s">
        <v>97</v>
      </c>
      <c r="E7" s="1289" t="s">
        <v>37</v>
      </c>
      <c r="F7" s="1287" t="s">
        <v>6</v>
      </c>
      <c r="G7" s="1287"/>
      <c r="H7" s="1287"/>
      <c r="I7" s="1288" t="s">
        <v>7</v>
      </c>
      <c r="J7" s="1287" t="s">
        <v>124</v>
      </c>
      <c r="K7" s="1287"/>
      <c r="L7" s="1288" t="s">
        <v>7</v>
      </c>
      <c r="M7" s="119"/>
      <c r="N7" s="1289" t="s">
        <v>38</v>
      </c>
      <c r="O7" s="1293" t="s">
        <v>51</v>
      </c>
      <c r="P7" s="1293" t="s">
        <v>39</v>
      </c>
    </row>
    <row r="8" spans="1:39" x14ac:dyDescent="0.25">
      <c r="A8" s="1292"/>
      <c r="B8" s="1290"/>
      <c r="C8" s="1290"/>
      <c r="D8" s="1290"/>
      <c r="E8" s="1290"/>
      <c r="F8" s="119">
        <v>1</v>
      </c>
      <c r="G8" s="119">
        <v>2</v>
      </c>
      <c r="H8" s="119">
        <v>3</v>
      </c>
      <c r="I8" s="1288"/>
      <c r="J8" s="119">
        <v>4</v>
      </c>
      <c r="K8" s="119">
        <v>5</v>
      </c>
      <c r="L8" s="1288"/>
      <c r="M8" s="119">
        <v>6</v>
      </c>
      <c r="N8" s="1290"/>
      <c r="O8" s="1294"/>
      <c r="P8" s="1294"/>
    </row>
    <row r="9" spans="1:39" ht="23.25" customHeight="1" x14ac:dyDescent="0.25">
      <c r="A9" s="4" t="s">
        <v>40</v>
      </c>
      <c r="B9" s="30" t="e">
        <f>VLOOKUP($E9,УЧАСТНИКИ!$A$5:$K$1101,3,FALSE)</f>
        <v>#N/A</v>
      </c>
      <c r="C9" s="149" t="e">
        <f>VLOOKUP($E9,УЧАСТНИКИ!$A$5:$K$1101,4,FALSE)</f>
        <v>#N/A</v>
      </c>
      <c r="D9" s="30" t="e">
        <f>VLOOKUP($E9,УЧАСТНИКИ!$A$5:$K$1101,5,FALSE)</f>
        <v>#N/A</v>
      </c>
      <c r="E9" s="243"/>
      <c r="F9" s="16"/>
      <c r="G9" s="16"/>
      <c r="H9" s="16"/>
      <c r="I9" s="16"/>
      <c r="J9" s="12"/>
      <c r="K9" s="17"/>
      <c r="L9" s="17"/>
      <c r="M9" s="17"/>
      <c r="N9" s="17"/>
      <c r="O9" s="17"/>
      <c r="P9" s="13"/>
      <c r="Q9" s="81"/>
      <c r="R9" s="81"/>
    </row>
    <row r="10" spans="1:39" ht="23.25" customHeight="1" x14ac:dyDescent="0.25">
      <c r="A10" s="4" t="s">
        <v>41</v>
      </c>
      <c r="B10" s="30" t="e">
        <f>VLOOKUP($E10,УЧАСТНИКИ!$A$5:$K$1101,3,FALSE)</f>
        <v>#N/A</v>
      </c>
      <c r="C10" s="149" t="e">
        <f>VLOOKUP($E10,УЧАСТНИКИ!$A$5:$K$1101,4,FALSE)</f>
        <v>#N/A</v>
      </c>
      <c r="D10" s="30" t="e">
        <f>VLOOKUP($E10,УЧАСТНИКИ!$A$5:$K$1101,5,FALSE)</f>
        <v>#N/A</v>
      </c>
      <c r="E10" s="243"/>
      <c r="F10" s="16"/>
      <c r="G10" s="16"/>
      <c r="H10" s="16"/>
      <c r="I10" s="16"/>
      <c r="J10" s="12"/>
      <c r="K10" s="17"/>
      <c r="L10" s="17"/>
      <c r="M10" s="17"/>
      <c r="N10" s="17"/>
      <c r="O10" s="17"/>
      <c r="P10" s="13"/>
      <c r="Q10" s="81"/>
      <c r="R10" s="81"/>
    </row>
    <row r="11" spans="1:39" ht="23.25" customHeight="1" x14ac:dyDescent="0.25">
      <c r="A11" s="4" t="s">
        <v>42</v>
      </c>
      <c r="B11" s="30" t="e">
        <f>VLOOKUP($E11,УЧАСТНИКИ!$A$5:$K$1101,3,FALSE)</f>
        <v>#N/A</v>
      </c>
      <c r="C11" s="149" t="e">
        <f>VLOOKUP($E11,УЧАСТНИКИ!$A$5:$K$1101,4,FALSE)</f>
        <v>#N/A</v>
      </c>
      <c r="D11" s="30" t="e">
        <f>VLOOKUP($E11,УЧАСТНИКИ!$A$5:$K$1101,5,FALSE)</f>
        <v>#N/A</v>
      </c>
      <c r="E11" s="243"/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23.25" customHeight="1" x14ac:dyDescent="0.25">
      <c r="A12" s="4" t="s">
        <v>43</v>
      </c>
      <c r="B12" s="30" t="e">
        <f>VLOOKUP($E12,УЧАСТНИКИ!$A$5:$K$1101,3,FALSE)</f>
        <v>#N/A</v>
      </c>
      <c r="C12" s="149" t="e">
        <f>VLOOKUP($E12,УЧАСТНИКИ!$A$5:$K$1101,4,FALSE)</f>
        <v>#N/A</v>
      </c>
      <c r="D12" s="30" t="e">
        <f>VLOOKUP($E12,УЧАСТНИКИ!$A$5:$K$1101,5,FALSE)</f>
        <v>#N/A</v>
      </c>
      <c r="E12" s="243"/>
      <c r="F12" s="243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23.25" customHeight="1" x14ac:dyDescent="0.25">
      <c r="A13" s="4" t="s">
        <v>44</v>
      </c>
      <c r="B13" s="30" t="e">
        <f>VLOOKUP($E13,УЧАСТНИКИ!$A$5:$K$1101,3,FALSE)</f>
        <v>#N/A</v>
      </c>
      <c r="C13" s="149" t="e">
        <f>VLOOKUP($E13,УЧАСТНИКИ!$A$5:$K$1101,4,FALSE)</f>
        <v>#N/A</v>
      </c>
      <c r="D13" s="30" t="e">
        <f>VLOOKUP($E13,УЧАСТНИКИ!$A$5:$K$1101,5,FALSE)</f>
        <v>#N/A</v>
      </c>
      <c r="E13" s="243"/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23.25" customHeight="1" x14ac:dyDescent="0.25">
      <c r="A14" s="4" t="s">
        <v>45</v>
      </c>
      <c r="B14" s="30" t="e">
        <f>VLOOKUP($E14,УЧАСТНИКИ!$A$5:$K$1101,3,FALSE)</f>
        <v>#N/A</v>
      </c>
      <c r="C14" s="149" t="e">
        <f>VLOOKUP($E14,УЧАСТНИКИ!$A$5:$K$1101,4,FALSE)</f>
        <v>#N/A</v>
      </c>
      <c r="D14" s="30" t="e">
        <f>VLOOKUP($E14,УЧАСТНИКИ!$A$5:$K$1101,5,FALSE)</f>
        <v>#N/A</v>
      </c>
      <c r="E14" s="243"/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23.25" customHeight="1" x14ac:dyDescent="0.25">
      <c r="A15" s="4" t="s">
        <v>46</v>
      </c>
      <c r="B15" s="30" t="e">
        <f>VLOOKUP($E15,УЧАСТНИКИ!$A$5:$K$1101,3,FALSE)</f>
        <v>#N/A</v>
      </c>
      <c r="C15" s="149" t="e">
        <f>VLOOKUP($E15,УЧАСТНИКИ!$A$5:$K$1101,4,FALSE)</f>
        <v>#N/A</v>
      </c>
      <c r="D15" s="30" t="e">
        <f>VLOOKUP($E15,УЧАСТНИКИ!$A$5:$K$1101,5,FALSE)</f>
        <v>#N/A</v>
      </c>
      <c r="E15" s="243"/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23.25" customHeight="1" x14ac:dyDescent="0.25">
      <c r="A16" s="4" t="s">
        <v>84</v>
      </c>
      <c r="B16" s="30" t="e">
        <f>VLOOKUP($E16,УЧАСТНИКИ!$A$5:$K$1101,3,FALSE)</f>
        <v>#N/A</v>
      </c>
      <c r="C16" s="149" t="e">
        <f>VLOOKUP($E16,УЧАСТНИКИ!$A$5:$K$1101,4,FALSE)</f>
        <v>#N/A</v>
      </c>
      <c r="D16" s="30" t="e">
        <f>VLOOKUP($E16,УЧАСТНИКИ!$A$5:$K$1101,5,FALSE)</f>
        <v>#N/A</v>
      </c>
      <c r="E16" s="243"/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23.25" customHeight="1" x14ac:dyDescent="0.25">
      <c r="A17" s="4" t="s">
        <v>90</v>
      </c>
      <c r="B17" s="30" t="e">
        <f>VLOOKUP($E17,УЧАСТНИКИ!$A$5:$K$1101,3,FALSE)</f>
        <v>#N/A</v>
      </c>
      <c r="C17" s="149" t="e">
        <f>VLOOKUP($E17,УЧАСТНИКИ!$A$5:$K$1101,4,FALSE)</f>
        <v>#N/A</v>
      </c>
      <c r="D17" s="30" t="e">
        <f>VLOOKUP($E17,УЧАСТНИКИ!$A$5:$K$1101,5,FALSE)</f>
        <v>#N/A</v>
      </c>
      <c r="E17" s="243"/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23.25" customHeight="1" x14ac:dyDescent="0.25">
      <c r="A18" s="4" t="s">
        <v>89</v>
      </c>
      <c r="B18" s="30" t="e">
        <f>VLOOKUP($E18,УЧАСТНИКИ!$A$5:$K$1101,3,FALSE)</f>
        <v>#N/A</v>
      </c>
      <c r="C18" s="149" t="e">
        <f>VLOOKUP($E18,УЧАСТНИКИ!$A$5:$K$1101,4,FALSE)</f>
        <v>#N/A</v>
      </c>
      <c r="D18" s="30" t="e">
        <f>VLOOKUP($E18,УЧАСТНИКИ!$A$5:$K$1101,5,FALSE)</f>
        <v>#N/A</v>
      </c>
      <c r="E18" s="243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23.25" customHeight="1" x14ac:dyDescent="0.25">
      <c r="A19" s="4" t="s">
        <v>88</v>
      </c>
      <c r="B19" s="30" t="e">
        <f>VLOOKUP($E19,УЧАСТНИКИ!$A$5:$K$1101,3,FALSE)</f>
        <v>#N/A</v>
      </c>
      <c r="C19" s="149" t="e">
        <f>VLOOKUP($E19,УЧАСТНИКИ!$A$5:$K$1101,4,FALSE)</f>
        <v>#N/A</v>
      </c>
      <c r="D19" s="30" t="e">
        <f>VLOOKUP($E19,УЧАСТНИКИ!$A$5:$K$1101,5,FALSE)</f>
        <v>#N/A</v>
      </c>
      <c r="E19" s="243"/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47" ht="23.25" customHeight="1" x14ac:dyDescent="0.25">
      <c r="A20" s="4" t="s">
        <v>87</v>
      </c>
      <c r="B20" s="30" t="e">
        <f>VLOOKUP($E20,УЧАСТНИКИ!$A$5:$K$1101,3,FALSE)</f>
        <v>#N/A</v>
      </c>
      <c r="C20" s="149" t="e">
        <f>VLOOKUP($E20,УЧАСТНИКИ!$A$5:$K$1101,4,FALSE)</f>
        <v>#N/A</v>
      </c>
      <c r="D20" s="30" t="e">
        <f>VLOOKUP($E20,УЧАСТНИКИ!$A$5:$K$1101,5,FALSE)</f>
        <v>#N/A</v>
      </c>
      <c r="E20" s="243"/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47" ht="23.25" customHeight="1" x14ac:dyDescent="0.25">
      <c r="A21" s="4" t="s">
        <v>86</v>
      </c>
      <c r="B21" s="30"/>
      <c r="C21" s="149"/>
      <c r="D21" s="30"/>
      <c r="E21" s="243"/>
      <c r="F21" s="16"/>
      <c r="G21" s="16"/>
      <c r="H21" s="16"/>
      <c r="I21" s="16"/>
      <c r="J21" s="12"/>
      <c r="K21" s="17"/>
      <c r="L21" s="17"/>
      <c r="M21" s="17"/>
      <c r="N21" s="17"/>
      <c r="O21" s="17"/>
      <c r="P21" s="13"/>
      <c r="Q21" s="81"/>
      <c r="R21" s="81"/>
    </row>
    <row r="22" spans="1:47" ht="23.25" customHeight="1" x14ac:dyDescent="0.25">
      <c r="A22" s="4" t="s">
        <v>85</v>
      </c>
      <c r="B22" s="30"/>
      <c r="C22" s="149"/>
      <c r="D22" s="30"/>
      <c r="E22" s="16"/>
      <c r="F22" s="16"/>
      <c r="G22" s="16"/>
      <c r="H22" s="16"/>
      <c r="I22" s="16"/>
      <c r="J22" s="12"/>
      <c r="K22" s="17"/>
      <c r="L22" s="17"/>
      <c r="M22" s="17"/>
      <c r="N22" s="17"/>
      <c r="O22" s="17"/>
      <c r="P22" s="13"/>
      <c r="Q22" s="81"/>
      <c r="R22" s="81"/>
    </row>
    <row r="23" spans="1:47" ht="13.5" customHeight="1" x14ac:dyDescent="0.25">
      <c r="A23" s="84"/>
      <c r="B23" s="85"/>
      <c r="C23" s="82"/>
      <c r="D23" s="89"/>
      <c r="E23" s="86"/>
      <c r="F23" s="86"/>
      <c r="G23" s="86"/>
      <c r="H23" s="86"/>
      <c r="I23" s="86"/>
      <c r="J23" s="87"/>
      <c r="K23" s="88"/>
      <c r="L23" s="88"/>
      <c r="M23" s="88"/>
      <c r="N23" s="88"/>
      <c r="O23" s="88"/>
      <c r="P23" s="82"/>
      <c r="Q23" s="81"/>
      <c r="R23" s="81"/>
    </row>
    <row r="24" spans="1:47" ht="13.5" customHeight="1" x14ac:dyDescent="0.25">
      <c r="A24" s="39"/>
      <c r="B24" s="39"/>
      <c r="C24" s="40"/>
      <c r="D24" s="39"/>
      <c r="E24" s="34"/>
      <c r="F24" s="39"/>
      <c r="G24" s="34"/>
      <c r="H24" s="34"/>
      <c r="I24" s="34"/>
      <c r="J24" s="39"/>
      <c r="K24" s="49"/>
      <c r="L24" s="49"/>
      <c r="M24" s="49"/>
      <c r="N24" s="49"/>
      <c r="O24" s="49"/>
      <c r="P24" s="40"/>
    </row>
    <row r="25" spans="1:47" x14ac:dyDescent="0.25">
      <c r="A25" s="1238" t="s">
        <v>3</v>
      </c>
      <c r="B25" s="1239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1239"/>
      <c r="AN25" s="1239"/>
      <c r="AO25" s="1239"/>
      <c r="AP25" s="1239"/>
      <c r="AQ25" s="1239"/>
      <c r="AR25" s="1239"/>
      <c r="AS25" s="1239"/>
      <c r="AT25" s="1239"/>
      <c r="AU25" s="1239"/>
    </row>
    <row r="26" spans="1:47" x14ac:dyDescent="0.25">
      <c r="A26" s="1238" t="s">
        <v>4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x14ac:dyDescent="0.25">
      <c r="A27" s="1240" t="s">
        <v>5</v>
      </c>
      <c r="B27" s="1240"/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1240"/>
      <c r="Q27" s="1240"/>
      <c r="R27" s="1240"/>
      <c r="S27" s="1240"/>
      <c r="T27" s="1240"/>
      <c r="U27" s="1240"/>
      <c r="V27" s="1240"/>
      <c r="W27" s="1240"/>
      <c r="X27" s="1240"/>
      <c r="Y27" s="1240"/>
      <c r="Z27" s="1240"/>
      <c r="AA27" s="1240"/>
      <c r="AB27" s="1240"/>
      <c r="AC27" s="1240"/>
      <c r="AD27" s="1240"/>
      <c r="AE27" s="1240"/>
      <c r="AF27" s="1240"/>
      <c r="AG27" s="1240"/>
      <c r="AH27" s="1240"/>
      <c r="AI27" s="1240"/>
      <c r="AJ27" s="1240"/>
      <c r="AK27" s="1240"/>
      <c r="AL27" s="1240"/>
      <c r="AM27" s="1240"/>
      <c r="AN27" s="1240"/>
      <c r="AO27" s="1240"/>
      <c r="AP27" s="1240"/>
      <c r="AQ27" s="1240"/>
      <c r="AR27" s="1240"/>
      <c r="AS27" s="1240"/>
      <c r="AT27" s="1240"/>
      <c r="AU27" s="1240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x14ac:dyDescent="0.25">
      <c r="A36" s="18"/>
      <c r="B36" s="22"/>
      <c r="C36" s="18"/>
      <c r="D36" s="18"/>
      <c r="E36" s="18"/>
      <c r="F36" s="18"/>
      <c r="G36" s="18"/>
      <c r="H36" s="18"/>
      <c r="I36" s="18"/>
      <c r="J36" s="18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ht="15.6" x14ac:dyDescent="0.3">
      <c r="A43" s="21"/>
      <c r="B43" s="1"/>
      <c r="C43" s="1"/>
      <c r="D43" s="1"/>
      <c r="E43" s="21"/>
      <c r="F43" s="21"/>
      <c r="G43" s="21"/>
      <c r="H43" s="21"/>
      <c r="I43" s="21"/>
      <c r="J43" s="1"/>
    </row>
    <row r="44" spans="1:10" ht="15.6" x14ac:dyDescent="0.3">
      <c r="A44" s="21"/>
      <c r="B44" s="1"/>
      <c r="C44" s="1"/>
      <c r="D44" s="1"/>
      <c r="E44" s="21"/>
      <c r="F44" s="21"/>
      <c r="G44" s="21"/>
      <c r="H44" s="21"/>
      <c r="I44" s="21"/>
      <c r="J44" s="1"/>
    </row>
    <row r="45" spans="1:10" x14ac:dyDescent="0.25">
      <c r="A45" s="21"/>
      <c r="B45" s="23"/>
      <c r="C45" s="1241"/>
      <c r="D45" s="1241"/>
      <c r="E45" s="1242"/>
      <c r="F45" s="1242"/>
      <c r="G45" s="1241"/>
      <c r="H45" s="1241"/>
      <c r="I45" s="1241"/>
      <c r="J45" s="21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</sheetData>
  <mergeCells count="21"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  <mergeCell ref="C45:D45"/>
    <mergeCell ref="E45:F45"/>
    <mergeCell ref="G45:I45"/>
    <mergeCell ref="A25:AU25"/>
    <mergeCell ref="A26:AU26"/>
    <mergeCell ref="A27:AU27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4" customWidth="1"/>
    <col min="2" max="2" width="29.88671875" style="14" bestFit="1" customWidth="1"/>
    <col min="3" max="3" width="12" style="14" customWidth="1"/>
    <col min="4" max="4" width="28.664062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7.1093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6.88671875" style="14" customWidth="1"/>
    <col min="17" max="16384" width="9.109375" style="14"/>
  </cols>
  <sheetData>
    <row r="1" spans="1:39" s="24" customFormat="1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s="24" customFormat="1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x14ac:dyDescent="0.25">
      <c r="A4" s="54"/>
      <c r="B4" s="53"/>
      <c r="C4" s="11"/>
      <c r="D4" s="2"/>
      <c r="H4" s="118"/>
      <c r="I4" s="118"/>
      <c r="J4" s="118"/>
      <c r="K4" s="118"/>
      <c r="L4" s="118"/>
      <c r="M4" s="118"/>
      <c r="N4" s="6" t="e">
        <f>d_2</f>
        <v>#REF!</v>
      </c>
      <c r="Q4" s="118"/>
      <c r="R4" s="118"/>
      <c r="S4" s="118"/>
      <c r="T4" s="118"/>
    </row>
    <row r="5" spans="1:39" s="24" customFormat="1" ht="13.8" x14ac:dyDescent="0.25">
      <c r="A5" s="116" t="s">
        <v>60</v>
      </c>
      <c r="B5" s="116"/>
      <c r="C5" s="11"/>
      <c r="D5" s="2"/>
      <c r="E5" s="117"/>
      <c r="F5" s="117"/>
      <c r="G5" s="118" t="s">
        <v>29</v>
      </c>
      <c r="H5" s="117"/>
      <c r="I5" s="117"/>
      <c r="J5" s="117"/>
      <c r="K5" s="117"/>
      <c r="L5" s="117"/>
      <c r="M5" s="117"/>
      <c r="O5" s="55"/>
      <c r="P5" s="106" t="s">
        <v>231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9" s="24" customFormat="1" ht="12.75" customHeight="1" x14ac:dyDescent="0.25">
      <c r="A6" s="6" t="str">
        <f>d_4</f>
        <v>МУЖЧИНЫ</v>
      </c>
      <c r="B6" s="14"/>
      <c r="C6" s="11"/>
      <c r="D6" s="2"/>
      <c r="J6" s="144">
        <f>d_7</f>
        <v>0</v>
      </c>
      <c r="K6" s="144"/>
      <c r="L6" s="20"/>
      <c r="M6" s="20"/>
      <c r="N6" s="20"/>
      <c r="O6" s="20"/>
      <c r="V6" s="80"/>
      <c r="W6" s="68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9" x14ac:dyDescent="0.25">
      <c r="A7" s="1291" t="s">
        <v>70</v>
      </c>
      <c r="B7" s="1289" t="s">
        <v>77</v>
      </c>
      <c r="C7" s="1289" t="s">
        <v>68</v>
      </c>
      <c r="D7" s="1289" t="s">
        <v>97</v>
      </c>
      <c r="E7" s="1289" t="s">
        <v>37</v>
      </c>
      <c r="F7" s="1287" t="s">
        <v>6</v>
      </c>
      <c r="G7" s="1287"/>
      <c r="H7" s="1287"/>
      <c r="I7" s="1288" t="s">
        <v>7</v>
      </c>
      <c r="J7" s="1287" t="s">
        <v>124</v>
      </c>
      <c r="K7" s="1287"/>
      <c r="L7" s="1288" t="s">
        <v>7</v>
      </c>
      <c r="M7" s="119"/>
      <c r="N7" s="1289" t="s">
        <v>38</v>
      </c>
      <c r="O7" s="1293" t="s">
        <v>51</v>
      </c>
      <c r="P7" s="1293" t="s">
        <v>39</v>
      </c>
    </row>
    <row r="8" spans="1:39" x14ac:dyDescent="0.25">
      <c r="A8" s="1292"/>
      <c r="B8" s="1290"/>
      <c r="C8" s="1290"/>
      <c r="D8" s="1290"/>
      <c r="E8" s="1290"/>
      <c r="F8" s="119">
        <v>1</v>
      </c>
      <c r="G8" s="119">
        <v>2</v>
      </c>
      <c r="H8" s="119">
        <v>3</v>
      </c>
      <c r="I8" s="1288"/>
      <c r="J8" s="119">
        <v>4</v>
      </c>
      <c r="K8" s="119">
        <v>5</v>
      </c>
      <c r="L8" s="1288"/>
      <c r="M8" s="119">
        <v>6</v>
      </c>
      <c r="N8" s="1290"/>
      <c r="O8" s="1294"/>
      <c r="P8" s="1294"/>
    </row>
    <row r="9" spans="1:39" ht="27.75" customHeight="1" x14ac:dyDescent="0.25">
      <c r="A9" s="4" t="s">
        <v>40</v>
      </c>
      <c r="B9" s="30" t="e">
        <f>VLOOKUP($E9,УЧАСТНИКИ!$A$5:$K$1101,3,FALSE)</f>
        <v>#N/A</v>
      </c>
      <c r="C9" s="149" t="e">
        <f>VLOOKUP($E9,УЧАСТНИКИ!$A$5:$K$1101,4,FALSE)</f>
        <v>#N/A</v>
      </c>
      <c r="D9" s="30" t="e">
        <f>VLOOKUP($E9,УЧАСТНИКИ!$A$5:$K$1101,5,FALSE)</f>
        <v>#N/A</v>
      </c>
      <c r="E9" s="243" t="s">
        <v>370</v>
      </c>
      <c r="F9" s="16"/>
      <c r="G9" s="16"/>
      <c r="H9" s="16"/>
      <c r="I9" s="16"/>
      <c r="J9" s="12"/>
      <c r="K9" s="17"/>
      <c r="L9" s="17"/>
      <c r="M9" s="17"/>
      <c r="N9" s="17"/>
      <c r="O9" s="17"/>
      <c r="P9" s="13"/>
      <c r="Q9" s="81"/>
      <c r="R9" s="81"/>
    </row>
    <row r="10" spans="1:39" ht="27.75" customHeight="1" x14ac:dyDescent="0.25">
      <c r="A10" s="4" t="s">
        <v>41</v>
      </c>
      <c r="B10" s="30" t="e">
        <f>VLOOKUP($E10,УЧАСТНИКИ!$A$5:$K$1101,3,FALSE)</f>
        <v>#N/A</v>
      </c>
      <c r="C10" s="149" t="e">
        <f>VLOOKUP($E10,УЧАСТНИКИ!$A$5:$K$1101,4,FALSE)</f>
        <v>#N/A</v>
      </c>
      <c r="D10" s="30" t="e">
        <f>VLOOKUP($E10,УЧАСТНИКИ!$A$5:$K$1101,5,FALSE)</f>
        <v>#N/A</v>
      </c>
      <c r="E10" s="243" t="s">
        <v>385</v>
      </c>
      <c r="F10" s="16"/>
      <c r="G10" s="16"/>
      <c r="H10" s="16"/>
      <c r="I10" s="16"/>
      <c r="J10" s="12"/>
      <c r="K10" s="17"/>
      <c r="L10" s="17"/>
      <c r="M10" s="17"/>
      <c r="N10" s="17"/>
      <c r="O10" s="17"/>
      <c r="P10" s="13"/>
      <c r="Q10" s="81"/>
      <c r="R10" s="81"/>
    </row>
    <row r="11" spans="1:39" ht="27.75" customHeight="1" x14ac:dyDescent="0.25">
      <c r="A11" s="4" t="s">
        <v>42</v>
      </c>
      <c r="B11" s="30" t="e">
        <f>VLOOKUP($E11,УЧАСТНИКИ!$A$5:$K$1101,3,FALSE)</f>
        <v>#N/A</v>
      </c>
      <c r="C11" s="149" t="e">
        <f>VLOOKUP($E11,УЧАСТНИКИ!$A$5:$K$1101,4,FALSE)</f>
        <v>#N/A</v>
      </c>
      <c r="D11" s="30" t="e">
        <f>VLOOKUP($E11,УЧАСТНИКИ!$A$5:$K$1101,5,FALSE)</f>
        <v>#N/A</v>
      </c>
      <c r="E11" s="243" t="s">
        <v>302</v>
      </c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27.75" customHeight="1" x14ac:dyDescent="0.25">
      <c r="A12" s="4" t="s">
        <v>43</v>
      </c>
      <c r="B12" s="30" t="e">
        <f>VLOOKUP($E12,УЧАСТНИКИ!$A$5:$K$1101,3,FALSE)</f>
        <v>#N/A</v>
      </c>
      <c r="C12" s="149" t="e">
        <f>VLOOKUP($E12,УЧАСТНИКИ!$A$5:$K$1101,4,FALSE)</f>
        <v>#N/A</v>
      </c>
      <c r="D12" s="30"/>
      <c r="E12" s="243" t="s">
        <v>386</v>
      </c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27.75" customHeight="1" x14ac:dyDescent="0.25">
      <c r="A13" s="4" t="s">
        <v>44</v>
      </c>
      <c r="B13" s="30" t="e">
        <f>VLOOKUP($E13,УЧАСТНИКИ!$A$5:$K$1101,3,FALSE)</f>
        <v>#N/A</v>
      </c>
      <c r="C13" s="149" t="e">
        <f>VLOOKUP($E13,УЧАСТНИКИ!$A$5:$K$1101,4,FALSE)</f>
        <v>#N/A</v>
      </c>
      <c r="D13" s="30" t="e">
        <f>VLOOKUP($E13,УЧАСТНИКИ!$A$5:$K$1101,5,FALSE)</f>
        <v>#N/A</v>
      </c>
      <c r="E13" s="243" t="s">
        <v>211</v>
      </c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27.75" customHeight="1" x14ac:dyDescent="0.25">
      <c r="A14" s="4" t="s">
        <v>45</v>
      </c>
      <c r="B14" s="30" t="e">
        <f>VLOOKUP($E14,УЧАСТНИКИ!$A$5:$K$1101,3,FALSE)</f>
        <v>#N/A</v>
      </c>
      <c r="C14" s="149" t="e">
        <f>VLOOKUP($E14,УЧАСТНИКИ!$A$5:$K$1101,4,FALSE)</f>
        <v>#N/A</v>
      </c>
      <c r="D14" s="30" t="e">
        <f>VLOOKUP($E14,УЧАСТНИКИ!$A$5:$K$1101,5,FALSE)</f>
        <v>#N/A</v>
      </c>
      <c r="E14" s="243" t="s">
        <v>312</v>
      </c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27.75" customHeight="1" x14ac:dyDescent="0.25">
      <c r="A15" s="4" t="s">
        <v>46</v>
      </c>
      <c r="B15" s="30" t="e">
        <f>VLOOKUP($E15,УЧАСТНИКИ!$A$5:$K$1101,3,FALSE)</f>
        <v>#N/A</v>
      </c>
      <c r="C15" s="149" t="e">
        <f>VLOOKUP($E15,УЧАСТНИКИ!$A$5:$K$1101,4,FALSE)</f>
        <v>#N/A</v>
      </c>
      <c r="D15" s="30" t="e">
        <f>VLOOKUP($E15,УЧАСТНИКИ!$A$5:$K$1101,5,FALSE)</f>
        <v>#N/A</v>
      </c>
      <c r="E15" s="16" t="s">
        <v>226</v>
      </c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27.75" customHeight="1" x14ac:dyDescent="0.25">
      <c r="A16" s="4" t="s">
        <v>84</v>
      </c>
      <c r="B16" s="30" t="e">
        <f>VLOOKUP($E16,УЧАСТНИКИ!$A$5:$K$1101,3,FALSE)</f>
        <v>#N/A</v>
      </c>
      <c r="C16" s="149" t="e">
        <f>VLOOKUP($E16,УЧАСТНИКИ!$A$5:$K$1101,4,FALSE)</f>
        <v>#N/A</v>
      </c>
      <c r="D16" s="30" t="e">
        <f>VLOOKUP($E16,УЧАСТНИКИ!$A$5:$K$1101,5,FALSE)</f>
        <v>#N/A</v>
      </c>
      <c r="E16" s="16" t="s">
        <v>257</v>
      </c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27.75" customHeight="1" x14ac:dyDescent="0.25">
      <c r="A17" s="4" t="s">
        <v>90</v>
      </c>
      <c r="B17" s="30" t="str">
        <f>VLOOKUP($E17,УЧАСТНИКИ!$A$5:$K$1101,3,FALSE)</f>
        <v>Бырсану Данила</v>
      </c>
      <c r="C17" s="149">
        <f>VLOOKUP($E17,УЧАСТНИКИ!$A$5:$K$1101,4,FALSE)</f>
        <v>2006</v>
      </c>
      <c r="D17" s="30" t="str">
        <f>VLOOKUP($E17,УЧАСТНИКИ!$A$5:$K$1101,5,FALSE)</f>
        <v>Лесосибирск</v>
      </c>
      <c r="E17" s="16" t="s">
        <v>301</v>
      </c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27.75" customHeight="1" x14ac:dyDescent="0.25">
      <c r="A18" s="4" t="s">
        <v>89</v>
      </c>
      <c r="B18" s="30" t="e">
        <f>VLOOKUP($E18,УЧАСТНИКИ!$A$5:$K$1101,3,FALSE)</f>
        <v>#N/A</v>
      </c>
      <c r="C18" s="149" t="e">
        <f>VLOOKUP($E18,УЧАСТНИКИ!$A$5:$K$1101,4,FALSE)</f>
        <v>#N/A</v>
      </c>
      <c r="D18" s="30" t="e">
        <f>VLOOKUP($E18,УЧАСТНИКИ!$A$5:$K$1101,5,FALSE)</f>
        <v>#N/A</v>
      </c>
      <c r="E18" s="16" t="s">
        <v>225</v>
      </c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27.75" customHeight="1" x14ac:dyDescent="0.25">
      <c r="A19" s="4" t="s">
        <v>88</v>
      </c>
      <c r="B19" s="30" t="e">
        <f>VLOOKUP($E19,УЧАСТНИКИ!$A$5:$K$1101,3,FALSE)</f>
        <v>#N/A</v>
      </c>
      <c r="C19" s="149" t="e">
        <f>VLOOKUP($E19,УЧАСТНИКИ!$A$5:$K$1101,4,FALSE)</f>
        <v>#N/A</v>
      </c>
      <c r="D19" s="30" t="e">
        <f>VLOOKUP($E19,УЧАСТНИКИ!$A$5:$K$1101,5,FALSE)</f>
        <v>#N/A</v>
      </c>
      <c r="E19" s="16" t="s">
        <v>338</v>
      </c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47" ht="27.75" customHeight="1" x14ac:dyDescent="0.25">
      <c r="A20" s="4" t="s">
        <v>87</v>
      </c>
      <c r="B20" s="30" t="e">
        <f>VLOOKUP($E20,УЧАСТНИКИ!$A$5:$K$1101,3,FALSE)</f>
        <v>#N/A</v>
      </c>
      <c r="C20" s="149" t="e">
        <f>VLOOKUP($E20,УЧАСТНИКИ!$A$5:$K$1101,4,FALSE)</f>
        <v>#N/A</v>
      </c>
      <c r="D20" s="30" t="e">
        <f>VLOOKUP($E20,УЧАСТНИКИ!$A$5:$K$1101,5,FALSE)</f>
        <v>#N/A</v>
      </c>
      <c r="E20" s="16" t="s">
        <v>256</v>
      </c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47" ht="36.75" customHeight="1" x14ac:dyDescent="0.25">
      <c r="A21" s="84"/>
      <c r="B21" s="85"/>
      <c r="C21" s="82"/>
      <c r="D21" s="89"/>
      <c r="E21" s="86"/>
      <c r="F21" s="86"/>
      <c r="G21" s="86"/>
      <c r="H21" s="86"/>
      <c r="I21" s="86"/>
      <c r="J21" s="87"/>
      <c r="K21" s="88"/>
      <c r="L21" s="88"/>
      <c r="M21" s="88"/>
      <c r="N21" s="88"/>
      <c r="O21" s="88"/>
      <c r="P21" s="82"/>
      <c r="Q21" s="81"/>
      <c r="R21" s="81"/>
    </row>
    <row r="22" spans="1:47" ht="13.5" customHeight="1" x14ac:dyDescent="0.25">
      <c r="A22" s="39"/>
      <c r="B22" s="39"/>
      <c r="C22" s="40"/>
      <c r="D22" s="39"/>
      <c r="E22" s="34"/>
      <c r="F22" s="39"/>
      <c r="G22" s="34"/>
      <c r="H22" s="34"/>
      <c r="I22" s="34"/>
      <c r="J22" s="39"/>
      <c r="K22" s="49"/>
      <c r="L22" s="49"/>
      <c r="M22" s="49"/>
      <c r="N22" s="49"/>
      <c r="O22" s="49"/>
      <c r="P22" s="40"/>
    </row>
    <row r="23" spans="1:47" x14ac:dyDescent="0.25">
      <c r="A23" s="1238" t="s">
        <v>3</v>
      </c>
      <c r="B23" s="1239"/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1239"/>
      <c r="AN23" s="1239"/>
      <c r="AO23" s="1239"/>
      <c r="AP23" s="1239"/>
      <c r="AQ23" s="1239"/>
      <c r="AR23" s="1239"/>
      <c r="AS23" s="1239"/>
      <c r="AT23" s="1239"/>
      <c r="AU23" s="1239"/>
    </row>
    <row r="24" spans="1:47" x14ac:dyDescent="0.25">
      <c r="A24" s="1238" t="s">
        <v>4</v>
      </c>
      <c r="B24" s="1239"/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1239"/>
      <c r="AN24" s="1239"/>
      <c r="AO24" s="1239"/>
      <c r="AP24" s="1239"/>
      <c r="AQ24" s="1239"/>
      <c r="AR24" s="1239"/>
      <c r="AS24" s="1239"/>
      <c r="AT24" s="1239"/>
      <c r="AU24" s="1239"/>
    </row>
    <row r="25" spans="1:47" x14ac:dyDescent="0.25">
      <c r="A25" s="1240" t="s">
        <v>5</v>
      </c>
      <c r="B25" s="1240"/>
      <c r="C25" s="1240"/>
      <c r="D25" s="1240"/>
      <c r="E25" s="1240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0"/>
      <c r="AD25" s="1240"/>
      <c r="AE25" s="1240"/>
      <c r="AF25" s="1240"/>
      <c r="AG25" s="1240"/>
      <c r="AH25" s="1240"/>
      <c r="AI25" s="1240"/>
      <c r="AJ25" s="1240"/>
      <c r="AK25" s="1240"/>
      <c r="AL25" s="1240"/>
      <c r="AM25" s="1240"/>
      <c r="AN25" s="1240"/>
      <c r="AO25" s="1240"/>
      <c r="AP25" s="1240"/>
      <c r="AQ25" s="1240"/>
      <c r="AR25" s="1240"/>
      <c r="AS25" s="1240"/>
      <c r="AT25" s="1240"/>
      <c r="AU25" s="1240"/>
    </row>
    <row r="26" spans="1:47" ht="15.6" x14ac:dyDescent="0.3">
      <c r="A26" s="21"/>
      <c r="B26" s="1"/>
      <c r="C26" s="1"/>
      <c r="D26" s="1"/>
      <c r="E26" s="21"/>
      <c r="F26" s="21"/>
      <c r="G26" s="21"/>
      <c r="H26" s="21"/>
      <c r="I26" s="21"/>
      <c r="J26" s="1"/>
    </row>
    <row r="27" spans="1:47" ht="15.6" x14ac:dyDescent="0.3">
      <c r="A27" s="21"/>
      <c r="B27" s="1"/>
      <c r="C27" s="1"/>
      <c r="D27" s="1"/>
      <c r="E27" s="21"/>
      <c r="F27" s="21"/>
      <c r="G27" s="21"/>
      <c r="H27" s="21"/>
      <c r="I27" s="21"/>
      <c r="J27" s="1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x14ac:dyDescent="0.25">
      <c r="A34" s="18"/>
      <c r="B34" s="22"/>
      <c r="C34" s="18"/>
      <c r="D34" s="18"/>
      <c r="E34" s="18"/>
      <c r="F34" s="18"/>
      <c r="G34" s="18"/>
      <c r="H34" s="18"/>
      <c r="I34" s="18"/>
      <c r="J34" s="18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x14ac:dyDescent="0.25">
      <c r="A43" s="21"/>
      <c r="B43" s="23"/>
      <c r="C43" s="1241"/>
      <c r="D43" s="1241"/>
      <c r="E43" s="1242"/>
      <c r="F43" s="1242"/>
      <c r="G43" s="1241"/>
      <c r="H43" s="1241"/>
      <c r="I43" s="1241"/>
      <c r="J43" s="21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</sheetData>
  <mergeCells count="21">
    <mergeCell ref="C43:D43"/>
    <mergeCell ref="E43:F43"/>
    <mergeCell ref="G43:I43"/>
    <mergeCell ref="A23:AU23"/>
    <mergeCell ref="A24:AU24"/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topLeftCell="A8" workbookViewId="0">
      <selection activeCell="D22" sqref="D22"/>
    </sheetView>
  </sheetViews>
  <sheetFormatPr defaultColWidth="9.109375" defaultRowHeight="13.2" x14ac:dyDescent="0.25"/>
  <cols>
    <col min="1" max="1" width="3.88671875" style="14" customWidth="1"/>
    <col min="2" max="2" width="23.109375" style="14" customWidth="1"/>
    <col min="3" max="3" width="8.109375" style="14" customWidth="1"/>
    <col min="4" max="4" width="32.88671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" style="14" customWidth="1"/>
    <col min="17" max="16384" width="9.109375" style="14"/>
  </cols>
  <sheetData>
    <row r="1" spans="1:39" s="24" customFormat="1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361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361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366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39" s="24" customFormat="1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297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</row>
    <row r="6" spans="1:39" s="24" customFormat="1" x14ac:dyDescent="0.25">
      <c r="A6" s="54"/>
      <c r="B6" s="53"/>
      <c r="C6" s="11"/>
      <c r="D6" s="2"/>
      <c r="F6" s="118"/>
      <c r="H6" s="118"/>
      <c r="I6" s="118"/>
      <c r="J6" s="118"/>
      <c r="K6" s="118"/>
      <c r="L6" s="118"/>
      <c r="M6" s="118"/>
      <c r="Q6" s="118"/>
      <c r="R6" s="118"/>
      <c r="S6" s="118"/>
      <c r="T6" s="118"/>
    </row>
    <row r="7" spans="1:39" s="24" customFormat="1" ht="13.8" x14ac:dyDescent="0.25">
      <c r="A7" s="116" t="s">
        <v>61</v>
      </c>
      <c r="B7" s="116"/>
      <c r="C7" s="11"/>
      <c r="D7" s="2"/>
      <c r="E7" s="1273"/>
      <c r="F7" s="1273"/>
      <c r="G7" s="1273"/>
      <c r="H7" s="1273"/>
      <c r="I7" s="1273"/>
      <c r="J7" s="1273"/>
      <c r="K7" s="1273"/>
      <c r="L7" s="1273"/>
      <c r="M7" s="117"/>
      <c r="N7" s="352" t="e">
        <f>d_2</f>
        <v>#REF!</v>
      </c>
      <c r="O7" s="55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4" customFormat="1" ht="12.75" customHeight="1" x14ac:dyDescent="0.25">
      <c r="A8" s="6" t="str">
        <f>d_4</f>
        <v>МУЖЧИНЫ</v>
      </c>
      <c r="B8" s="14"/>
      <c r="C8" s="11"/>
      <c r="D8" s="2"/>
      <c r="H8" s="338" t="s">
        <v>421</v>
      </c>
      <c r="J8" s="144"/>
      <c r="K8" s="144"/>
      <c r="L8" s="20"/>
      <c r="M8" s="20"/>
      <c r="N8" s="20"/>
      <c r="O8" s="20"/>
      <c r="P8" s="359" t="s">
        <v>149</v>
      </c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ht="16.5" customHeight="1" x14ac:dyDescent="0.25">
      <c r="A9" s="1291" t="s">
        <v>70</v>
      </c>
      <c r="B9" s="1289" t="s">
        <v>106</v>
      </c>
      <c r="C9" s="1289" t="s">
        <v>68</v>
      </c>
      <c r="D9" s="1289" t="s">
        <v>97</v>
      </c>
      <c r="E9" s="1289" t="s">
        <v>37</v>
      </c>
      <c r="F9" s="1287" t="s">
        <v>6</v>
      </c>
      <c r="G9" s="1287"/>
      <c r="H9" s="1287"/>
      <c r="I9" s="1288" t="s">
        <v>7</v>
      </c>
      <c r="J9" s="1287" t="s">
        <v>124</v>
      </c>
      <c r="K9" s="1287"/>
      <c r="L9" s="1288" t="s">
        <v>7</v>
      </c>
      <c r="M9" s="119"/>
      <c r="N9" s="1289" t="s">
        <v>38</v>
      </c>
      <c r="O9" s="1293" t="s">
        <v>51</v>
      </c>
      <c r="P9" s="1293" t="s">
        <v>39</v>
      </c>
    </row>
    <row r="10" spans="1:39" ht="25.5" customHeight="1" x14ac:dyDescent="0.25">
      <c r="A10" s="1292"/>
      <c r="B10" s="1290"/>
      <c r="C10" s="1290"/>
      <c r="D10" s="1290"/>
      <c r="E10" s="1290"/>
      <c r="F10" s="119">
        <v>1</v>
      </c>
      <c r="G10" s="119">
        <v>2</v>
      </c>
      <c r="H10" s="119">
        <v>3</v>
      </c>
      <c r="I10" s="1288"/>
      <c r="J10" s="119">
        <v>4</v>
      </c>
      <c r="K10" s="119">
        <v>5</v>
      </c>
      <c r="L10" s="1288"/>
      <c r="M10" s="119">
        <v>6</v>
      </c>
      <c r="N10" s="1290"/>
      <c r="O10" s="1294"/>
      <c r="P10" s="1294"/>
    </row>
    <row r="11" spans="1:39" ht="17.25" customHeight="1" x14ac:dyDescent="0.25">
      <c r="A11" s="360" t="s">
        <v>40</v>
      </c>
      <c r="B11" s="331" t="e">
        <f>VLOOKUP($E11,УЧАСТНИКИ!$A$5:$K$1101,3,FALSE)</f>
        <v>#N/A</v>
      </c>
      <c r="C11" s="346" t="e">
        <f>VLOOKUP($E11,УЧАСТНИКИ!$A$5:$K$1101,4,FALSE)</f>
        <v>#N/A</v>
      </c>
      <c r="D11" s="331" t="e">
        <f>VLOOKUP($E11,УЧАСТНИКИ!$A$5:$K$1101,5,FALSE)</f>
        <v>#N/A</v>
      </c>
      <c r="E11" s="243"/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17.25" customHeight="1" x14ac:dyDescent="0.25">
      <c r="A12" s="360" t="s">
        <v>41</v>
      </c>
      <c r="B12" s="331" t="e">
        <f>VLOOKUP($E12,УЧАСТНИКИ!$A$5:$K$1101,3,FALSE)</f>
        <v>#N/A</v>
      </c>
      <c r="C12" s="346" t="e">
        <f>VLOOKUP($E12,УЧАСТНИКИ!$A$5:$K$1101,4,FALSE)</f>
        <v>#N/A</v>
      </c>
      <c r="D12" s="331" t="e">
        <f>VLOOKUP($E12,УЧАСТНИКИ!$A$5:$K$1101,5,FALSE)</f>
        <v>#N/A</v>
      </c>
      <c r="E12" s="243"/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17.25" customHeight="1" x14ac:dyDescent="0.25">
      <c r="A13" s="360" t="s">
        <v>42</v>
      </c>
      <c r="B13" s="331" t="e">
        <f>VLOOKUP($E13,УЧАСТНИКИ!$A$5:$K$1101,3,FALSE)</f>
        <v>#N/A</v>
      </c>
      <c r="C13" s="346" t="e">
        <f>VLOOKUP($E13,УЧАСТНИКИ!$A$5:$K$1101,4,FALSE)</f>
        <v>#N/A</v>
      </c>
      <c r="D13" s="331" t="e">
        <f>VLOOKUP($E13,УЧАСТНИКИ!$A$5:$K$1101,5,FALSE)</f>
        <v>#N/A</v>
      </c>
      <c r="E13" s="243"/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17.25" customHeight="1" x14ac:dyDescent="0.25">
      <c r="A14" s="360" t="s">
        <v>43</v>
      </c>
      <c r="B14" s="331" t="e">
        <f>VLOOKUP($E14,УЧАСТНИКИ!$A$5:$K$1101,3,FALSE)</f>
        <v>#N/A</v>
      </c>
      <c r="C14" s="346" t="e">
        <f>VLOOKUP($E14,УЧАСТНИКИ!$A$5:$K$1101,4,FALSE)</f>
        <v>#N/A</v>
      </c>
      <c r="D14" s="331" t="e">
        <f>VLOOKUP($E14,УЧАСТНИКИ!$A$5:$K$1101,5,FALSE)</f>
        <v>#N/A</v>
      </c>
      <c r="E14" s="243"/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17.25" customHeight="1" x14ac:dyDescent="0.25">
      <c r="A15" s="360" t="s">
        <v>44</v>
      </c>
      <c r="B15" s="331" t="e">
        <f>VLOOKUP($E15,УЧАСТНИКИ!$A$5:$K$1101,3,FALSE)</f>
        <v>#N/A</v>
      </c>
      <c r="C15" s="346" t="e">
        <f>VLOOKUP($E15,УЧАСТНИКИ!$A$5:$K$1101,4,FALSE)</f>
        <v>#N/A</v>
      </c>
      <c r="D15" s="331" t="e">
        <f>VLOOKUP($E15,УЧАСТНИКИ!$A$5:$K$1101,5,FALSE)</f>
        <v>#N/A</v>
      </c>
      <c r="E15" s="243"/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17.25" customHeight="1" x14ac:dyDescent="0.25">
      <c r="A16" s="360" t="s">
        <v>45</v>
      </c>
      <c r="B16" s="331" t="e">
        <f>VLOOKUP($E16,УЧАСТНИКИ!$A$5:$K$1101,3,FALSE)</f>
        <v>#N/A</v>
      </c>
      <c r="C16" s="346" t="e">
        <f>VLOOKUP($E16,УЧАСТНИКИ!$A$5:$K$1101,4,FALSE)</f>
        <v>#N/A</v>
      </c>
      <c r="D16" s="331" t="e">
        <f>VLOOKUP($E16,УЧАСТНИКИ!$A$5:$K$1101,5,FALSE)</f>
        <v>#N/A</v>
      </c>
      <c r="E16" s="298" t="s">
        <v>420</v>
      </c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17.25" customHeight="1" x14ac:dyDescent="0.25">
      <c r="A17" s="360" t="s">
        <v>46</v>
      </c>
      <c r="B17" s="331" t="e">
        <f>VLOOKUP($E17,УЧАСТНИКИ!$A$5:$K$1101,3,FALSE)</f>
        <v>#N/A</v>
      </c>
      <c r="C17" s="346" t="e">
        <f>VLOOKUP($E17,УЧАСТНИКИ!$A$5:$K$1101,4,FALSE)</f>
        <v>#N/A</v>
      </c>
      <c r="D17" s="331" t="e">
        <f>VLOOKUP($E17,УЧАСТНИКИ!$A$5:$K$1101,5,FALSE)</f>
        <v>#N/A</v>
      </c>
      <c r="E17" s="243"/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17.25" customHeight="1" x14ac:dyDescent="0.25">
      <c r="A18" s="360" t="s">
        <v>84</v>
      </c>
      <c r="B18" s="331" t="e">
        <f>VLOOKUP($E18,УЧАСТНИКИ!$A$5:$K$1101,3,FALSE)</f>
        <v>#N/A</v>
      </c>
      <c r="C18" s="346" t="e">
        <f>VLOOKUP($E18,УЧАСТНИКИ!$A$5:$K$1101,4,FALSE)</f>
        <v>#N/A</v>
      </c>
      <c r="D18" s="331" t="e">
        <f>VLOOKUP($E18,УЧАСТНИКИ!$A$5:$K$1101,5,FALSE)</f>
        <v>#N/A</v>
      </c>
      <c r="E18" s="243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17.25" customHeight="1" x14ac:dyDescent="0.25">
      <c r="A19" s="360" t="s">
        <v>90</v>
      </c>
      <c r="B19" s="331" t="e">
        <f>VLOOKUP($E19,УЧАСТНИКИ!$A$5:$K$1101,3,FALSE)</f>
        <v>#N/A</v>
      </c>
      <c r="C19" s="346" t="e">
        <f>VLOOKUP($E19,УЧАСТНИКИ!$A$5:$K$1101,4,FALSE)</f>
        <v>#N/A</v>
      </c>
      <c r="D19" s="331" t="e">
        <f>VLOOKUP($E19,УЧАСТНИКИ!$A$5:$K$1101,5,FALSE)</f>
        <v>#N/A</v>
      </c>
      <c r="E19" s="16"/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47" ht="17.25" customHeight="1" x14ac:dyDescent="0.25">
      <c r="A20" s="360" t="s">
        <v>89</v>
      </c>
      <c r="B20" s="331" t="e">
        <f>VLOOKUP($E20,УЧАСТНИКИ!$A$5:$K$1101,3,FALSE)</f>
        <v>#N/A</v>
      </c>
      <c r="C20" s="346" t="e">
        <f>VLOOKUP($E20,УЧАСТНИКИ!$A$5:$K$1101,4,FALSE)</f>
        <v>#N/A</v>
      </c>
      <c r="D20" s="331" t="e">
        <f>VLOOKUP($E20,УЧАСТНИКИ!$A$5:$K$1101,5,FALSE)</f>
        <v>#N/A</v>
      </c>
      <c r="E20" s="16"/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47" ht="17.25" customHeight="1" x14ac:dyDescent="0.25">
      <c r="A21" s="360" t="s">
        <v>88</v>
      </c>
      <c r="B21" s="331" t="e">
        <f>VLOOKUP($E21,УЧАСТНИКИ!$A$5:$K$1101,3,FALSE)</f>
        <v>#N/A</v>
      </c>
      <c r="C21" s="346" t="e">
        <f>VLOOKUP($E21,УЧАСТНИКИ!$A$5:$K$1101,4,FALSE)</f>
        <v>#N/A</v>
      </c>
      <c r="D21" s="331" t="e">
        <f>VLOOKUP($E21,УЧАСТНИКИ!$A$5:$K$1101,5,FALSE)</f>
        <v>#N/A</v>
      </c>
      <c r="E21" s="16"/>
      <c r="F21" s="16"/>
      <c r="G21" s="16"/>
      <c r="H21" s="16"/>
      <c r="I21" s="16"/>
      <c r="J21" s="12"/>
      <c r="K21" s="17"/>
      <c r="L21" s="17"/>
      <c r="M21" s="17"/>
      <c r="N21" s="17"/>
      <c r="O21" s="17"/>
      <c r="P21" s="13"/>
      <c r="Q21" s="81"/>
      <c r="R21" s="81"/>
    </row>
    <row r="22" spans="1:47" ht="17.25" customHeight="1" x14ac:dyDescent="0.25">
      <c r="A22" s="360" t="s">
        <v>87</v>
      </c>
      <c r="B22" s="331" t="e">
        <f>VLOOKUP($E22,УЧАСТНИКИ!$A$5:$K$1101,3,FALSE)</f>
        <v>#N/A</v>
      </c>
      <c r="C22" s="346" t="e">
        <f>VLOOKUP($E22,УЧАСТНИКИ!$A$5:$K$1101,4,FALSE)</f>
        <v>#N/A</v>
      </c>
      <c r="D22" s="331" t="e">
        <f>VLOOKUP($E22,УЧАСТНИКИ!$A$5:$K$1101,5,FALSE)</f>
        <v>#N/A</v>
      </c>
      <c r="E22" s="16"/>
      <c r="F22" s="16"/>
      <c r="G22" s="16"/>
      <c r="H22" s="16"/>
      <c r="I22" s="16"/>
      <c r="J22" s="12"/>
      <c r="K22" s="17"/>
      <c r="L22" s="17"/>
      <c r="M22" s="17"/>
      <c r="N22" s="17"/>
      <c r="O22" s="17"/>
      <c r="P22" s="13"/>
      <c r="Q22" s="81"/>
      <c r="R22" s="81"/>
    </row>
    <row r="23" spans="1:47" ht="17.25" customHeight="1" x14ac:dyDescent="0.25">
      <c r="A23" s="360"/>
      <c r="B23" s="331"/>
      <c r="C23" s="346"/>
      <c r="D23" s="331"/>
      <c r="E23" s="16"/>
      <c r="F23" s="16"/>
      <c r="G23" s="16"/>
      <c r="H23" s="16"/>
      <c r="I23" s="16"/>
      <c r="J23" s="12"/>
      <c r="K23" s="17"/>
      <c r="L23" s="17"/>
      <c r="M23" s="17"/>
      <c r="N23" s="17"/>
      <c r="O23" s="17"/>
      <c r="P23" s="13"/>
      <c r="Q23" s="81"/>
      <c r="R23" s="81"/>
    </row>
    <row r="24" spans="1:47" ht="13.5" customHeight="1" x14ac:dyDescent="0.25">
      <c r="A24" s="84"/>
      <c r="B24" s="85"/>
      <c r="C24" s="82"/>
      <c r="D24" s="89"/>
      <c r="E24" s="86"/>
      <c r="F24" s="86"/>
      <c r="G24" s="86"/>
      <c r="H24" s="86"/>
      <c r="I24" s="86"/>
      <c r="J24" s="87"/>
      <c r="K24" s="88"/>
      <c r="L24" s="88"/>
      <c r="M24" s="88"/>
      <c r="N24" s="88"/>
      <c r="O24" s="88"/>
      <c r="P24" s="82"/>
      <c r="Q24" s="81"/>
      <c r="R24" s="81"/>
    </row>
    <row r="25" spans="1:47" ht="13.5" customHeight="1" x14ac:dyDescent="0.25">
      <c r="A25" s="39"/>
      <c r="B25" s="39"/>
      <c r="C25" s="40"/>
      <c r="D25" s="39"/>
      <c r="E25" s="34"/>
      <c r="F25" s="39"/>
      <c r="G25" s="34"/>
      <c r="H25" s="34"/>
      <c r="I25" s="34"/>
      <c r="J25" s="39"/>
      <c r="K25" s="49"/>
      <c r="L25" s="49"/>
      <c r="M25" s="49"/>
      <c r="N25" s="49"/>
      <c r="O25" s="49"/>
      <c r="P25" s="40"/>
    </row>
    <row r="26" spans="1:47" x14ac:dyDescent="0.25">
      <c r="A26" s="1238" t="s">
        <v>3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x14ac:dyDescent="0.25">
      <c r="A27" s="1238" t="s">
        <v>4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1239"/>
      <c r="AN27" s="1239"/>
      <c r="AO27" s="1239"/>
      <c r="AP27" s="1239"/>
      <c r="AQ27" s="1239"/>
      <c r="AR27" s="1239"/>
      <c r="AS27" s="1239"/>
      <c r="AT27" s="1239"/>
      <c r="AU27" s="1239"/>
    </row>
    <row r="28" spans="1:47" x14ac:dyDescent="0.25">
      <c r="A28" s="1240" t="s">
        <v>5</v>
      </c>
      <c r="B28" s="1240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0"/>
      <c r="P28" s="1240"/>
      <c r="Q28" s="1240"/>
      <c r="R28" s="1240"/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1240"/>
      <c r="AH28" s="1240"/>
      <c r="AI28" s="1240"/>
      <c r="AJ28" s="1240"/>
      <c r="AK28" s="1240"/>
      <c r="AL28" s="1240"/>
      <c r="AM28" s="1240"/>
      <c r="AN28" s="1240"/>
      <c r="AO28" s="1240"/>
      <c r="AP28" s="1240"/>
      <c r="AQ28" s="1240"/>
      <c r="AR28" s="1240"/>
      <c r="AS28" s="1240"/>
      <c r="AT28" s="1240"/>
      <c r="AU28" s="1240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x14ac:dyDescent="0.25">
      <c r="A37" s="18"/>
      <c r="B37" s="22"/>
      <c r="C37" s="18"/>
      <c r="D37" s="18"/>
      <c r="E37" s="18"/>
      <c r="F37" s="18"/>
      <c r="G37" s="18"/>
      <c r="H37" s="18"/>
      <c r="I37" s="18"/>
      <c r="J37" s="18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ht="15.6" x14ac:dyDescent="0.3">
      <c r="A43" s="21"/>
      <c r="B43" s="1"/>
      <c r="C43" s="1"/>
      <c r="D43" s="1"/>
      <c r="E43" s="21"/>
      <c r="F43" s="21"/>
      <c r="G43" s="21"/>
      <c r="H43" s="21"/>
      <c r="I43" s="21"/>
      <c r="J43" s="1"/>
    </row>
    <row r="44" spans="1:10" ht="15.6" x14ac:dyDescent="0.3">
      <c r="A44" s="21"/>
      <c r="B44" s="1"/>
      <c r="C44" s="1"/>
      <c r="D44" s="1"/>
      <c r="E44" s="21"/>
      <c r="F44" s="21"/>
      <c r="G44" s="21"/>
      <c r="H44" s="21"/>
      <c r="I44" s="21"/>
      <c r="J44" s="1"/>
    </row>
    <row r="45" spans="1:10" ht="15.6" x14ac:dyDescent="0.3">
      <c r="A45" s="21"/>
      <c r="B45" s="1"/>
      <c r="C45" s="1"/>
      <c r="D45" s="1"/>
      <c r="E45" s="21"/>
      <c r="F45" s="21"/>
      <c r="G45" s="21"/>
      <c r="H45" s="21"/>
      <c r="I45" s="21"/>
      <c r="J45" s="1"/>
    </row>
    <row r="46" spans="1:10" x14ac:dyDescent="0.25">
      <c r="A46" s="21"/>
      <c r="B46" s="23"/>
      <c r="C46" s="1241"/>
      <c r="D46" s="1241"/>
      <c r="E46" s="1242"/>
      <c r="F46" s="1242"/>
      <c r="G46" s="1241"/>
      <c r="H46" s="1241"/>
      <c r="I46" s="1241"/>
      <c r="J46" s="21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</sheetData>
  <mergeCells count="24"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  <mergeCell ref="C46:D46"/>
    <mergeCell ref="E46:F46"/>
    <mergeCell ref="G46:I46"/>
    <mergeCell ref="A26:AU26"/>
    <mergeCell ref="A27:AU27"/>
    <mergeCell ref="A1:O1"/>
    <mergeCell ref="A2:O2"/>
    <mergeCell ref="A4:O4"/>
    <mergeCell ref="A5:O5"/>
    <mergeCell ref="E7:L7"/>
    <mergeCell ref="A3:P3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 enableFormatConditionsCalculation="0">
    <tabColor indexed="15"/>
  </sheetPr>
  <dimension ref="A1:AA63"/>
  <sheetViews>
    <sheetView zoomScale="90" zoomScaleNormal="90" workbookViewId="0">
      <selection activeCell="AA14" sqref="AA14"/>
    </sheetView>
  </sheetViews>
  <sheetFormatPr defaultColWidth="9.109375" defaultRowHeight="13.2" outlineLevelCol="1" x14ac:dyDescent="0.25"/>
  <cols>
    <col min="1" max="1" width="8.109375" style="45" bestFit="1" customWidth="1"/>
    <col min="2" max="2" width="22.44140625" style="49" bestFit="1" customWidth="1"/>
    <col min="3" max="3" width="9" style="50" bestFit="1" customWidth="1"/>
    <col min="4" max="4" width="6.88671875" style="50" bestFit="1" customWidth="1"/>
    <col min="5" max="5" width="21.33203125" style="49" customWidth="1"/>
    <col min="6" max="6" width="6.88671875" style="49" hidden="1" customWidth="1"/>
    <col min="7" max="7" width="17.109375" style="49" customWidth="1"/>
    <col min="8" max="8" width="11" style="49" hidden="1" customWidth="1" outlineLevel="1"/>
    <col min="9" max="9" width="6.33203125" style="50" customWidth="1" collapsed="1"/>
    <col min="10" max="10" width="5.33203125" style="50" customWidth="1"/>
    <col min="11" max="11" width="12.109375" style="50" hidden="1" customWidth="1" outlineLevel="1"/>
    <col min="12" max="12" width="7" style="50" customWidth="1" collapsed="1"/>
    <col min="13" max="13" width="4.5546875" style="50" customWidth="1"/>
    <col min="14" max="14" width="6.6640625" style="49" customWidth="1"/>
    <col min="15" max="15" width="6.109375" style="41" customWidth="1"/>
    <col min="16" max="16" width="24.44140625" style="49" customWidth="1"/>
    <col min="17" max="17" width="8" style="49" hidden="1" customWidth="1" outlineLevel="1"/>
    <col min="18" max="25" width="9.109375" style="49" hidden="1" customWidth="1" outlineLevel="1"/>
    <col min="26" max="26" width="5.5546875" style="49" bestFit="1" customWidth="1" outlineLevel="1"/>
    <col min="27" max="16384" width="9.109375" style="49"/>
  </cols>
  <sheetData>
    <row r="1" spans="1:27" x14ac:dyDescent="0.25">
      <c r="A1" s="1296" t="str">
        <f>Name_1</f>
        <v>Администрация города Ачинска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U1" s="192"/>
      <c r="V1" s="193"/>
    </row>
    <row r="2" spans="1:27" x14ac:dyDescent="0.25">
      <c r="A2" s="1296" t="str">
        <f>Name_2</f>
        <v>Красноярская региональная общественная организация"Краевая федерация легкой атлетики"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U2" s="192"/>
      <c r="V2" s="193"/>
    </row>
    <row r="3" spans="1:27" x14ac:dyDescent="0.25">
      <c r="A3" s="1296" t="str">
        <f>Name_3</f>
        <v>СТАРТОВЫЙ ПРОТОКОЛ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U3" s="192"/>
      <c r="V3" s="193"/>
    </row>
    <row r="4" spans="1:27" x14ac:dyDescent="0.25">
      <c r="A4" s="1296">
        <f>Name_6</f>
        <v>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U4" s="192"/>
      <c r="V4" s="193"/>
    </row>
    <row r="5" spans="1:27" x14ac:dyDescent="0.25">
      <c r="A5" s="1296" t="str">
        <f>Name_4</f>
        <v>Соревнования по легкой атлетике</v>
      </c>
      <c r="B5" s="1296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U5" s="192"/>
      <c r="V5" s="193"/>
    </row>
    <row r="6" spans="1:27" ht="12.75" customHeight="1" x14ac:dyDescent="0.25">
      <c r="A6" s="1298" t="s">
        <v>17</v>
      </c>
      <c r="B6" s="1298"/>
      <c r="C6" s="1298"/>
      <c r="D6" s="1298"/>
      <c r="E6" s="1298"/>
      <c r="F6" s="1298"/>
      <c r="G6" s="1298"/>
      <c r="H6" s="1298"/>
      <c r="I6" s="1298"/>
      <c r="J6" s="1298"/>
      <c r="K6" s="1298"/>
      <c r="L6" s="1298"/>
      <c r="M6" s="1298"/>
      <c r="N6" s="1298"/>
      <c r="O6" s="1298"/>
      <c r="P6" s="1298"/>
      <c r="U6" s="192"/>
      <c r="V6" s="193"/>
    </row>
    <row r="7" spans="1:27" ht="12.75" customHeight="1" x14ac:dyDescent="0.25">
      <c r="A7" s="1299" t="s">
        <v>74</v>
      </c>
      <c r="B7" s="1299"/>
      <c r="C7" s="368"/>
      <c r="D7" s="369"/>
      <c r="E7" s="370"/>
      <c r="F7" s="371"/>
      <c r="G7" s="371"/>
      <c r="H7" s="371"/>
      <c r="I7" s="368"/>
      <c r="J7" s="368"/>
      <c r="K7" s="368"/>
      <c r="L7" s="368"/>
      <c r="M7" s="368"/>
      <c r="N7" s="371"/>
      <c r="O7" s="372"/>
      <c r="P7" s="373"/>
      <c r="U7" s="192"/>
      <c r="V7" s="193"/>
    </row>
    <row r="8" spans="1:27" x14ac:dyDescent="0.25">
      <c r="A8" s="1299"/>
      <c r="B8" s="1299"/>
      <c r="C8" s="368"/>
      <c r="D8" s="369"/>
      <c r="E8" s="370"/>
      <c r="F8" s="1297" t="s">
        <v>53</v>
      </c>
      <c r="G8" s="1297"/>
      <c r="H8" s="374"/>
      <c r="I8" s="375" t="str">
        <f>d_1</f>
        <v>5 ноября 2016 года</v>
      </c>
      <c r="J8" s="375"/>
      <c r="K8" s="375"/>
      <c r="L8" s="375"/>
      <c r="M8" s="375"/>
      <c r="N8" s="372">
        <f>'60м'!H6</f>
        <v>0</v>
      </c>
      <c r="O8" s="372"/>
      <c r="P8" s="376" t="str">
        <f>d_6</f>
        <v>t° +20 вл. 78%</v>
      </c>
      <c r="Q8" s="141" t="s">
        <v>15</v>
      </c>
      <c r="R8" s="141"/>
      <c r="S8" s="141"/>
      <c r="U8" s="32"/>
      <c r="V8" s="32"/>
    </row>
    <row r="9" spans="1:27" x14ac:dyDescent="0.25">
      <c r="A9" s="352" t="str">
        <f>d_4</f>
        <v>МУЖЧИНЫ</v>
      </c>
      <c r="B9" s="371"/>
      <c r="C9" s="368"/>
      <c r="D9" s="369"/>
      <c r="E9" s="370"/>
      <c r="F9" s="1295" t="s">
        <v>54</v>
      </c>
      <c r="G9" s="1295"/>
      <c r="H9" s="377"/>
      <c r="I9" s="378" t="str">
        <f>d_1</f>
        <v>5 ноября 2016 года</v>
      </c>
      <c r="J9" s="378"/>
      <c r="K9" s="378"/>
      <c r="L9" s="378"/>
      <c r="M9" s="378"/>
      <c r="N9" s="372" t="str">
        <f>'100м Ф'!J9</f>
        <v>19:20</v>
      </c>
      <c r="O9" s="372"/>
      <c r="P9" s="379" t="str">
        <f>d_5</f>
        <v>г. Красноярск</v>
      </c>
      <c r="R9" s="141" t="s">
        <v>113</v>
      </c>
      <c r="S9" s="141" t="s">
        <v>114</v>
      </c>
      <c r="T9" s="141" t="s">
        <v>115</v>
      </c>
      <c r="U9" s="141">
        <v>1</v>
      </c>
      <c r="V9" s="141">
        <v>2</v>
      </c>
      <c r="W9" s="141" t="s">
        <v>42</v>
      </c>
      <c r="X9" s="141" t="s">
        <v>116</v>
      </c>
      <c r="Y9" s="141" t="s">
        <v>117</v>
      </c>
      <c r="Z9" s="141" t="s">
        <v>118</v>
      </c>
    </row>
    <row r="10" spans="1:27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10</v>
      </c>
      <c r="J10" s="121" t="s">
        <v>112</v>
      </c>
      <c r="K10" s="121"/>
      <c r="L10" s="121" t="s">
        <v>11</v>
      </c>
      <c r="M10" s="121" t="s">
        <v>112</v>
      </c>
      <c r="N10" s="120" t="s">
        <v>12</v>
      </c>
      <c r="O10" s="120" t="s">
        <v>13</v>
      </c>
      <c r="P10" s="122" t="s">
        <v>14</v>
      </c>
      <c r="R10" s="220">
        <v>1132</v>
      </c>
      <c r="S10" s="220">
        <v>1184</v>
      </c>
      <c r="T10" s="220">
        <v>1254</v>
      </c>
      <c r="U10" s="220">
        <v>1324</v>
      </c>
      <c r="V10" s="220">
        <v>1404</v>
      </c>
      <c r="W10" s="220">
        <v>1504</v>
      </c>
      <c r="X10" s="220">
        <v>1604</v>
      </c>
      <c r="Y10" s="220">
        <v>1724</v>
      </c>
      <c r="Z10" s="221">
        <v>1824</v>
      </c>
    </row>
    <row r="11" spans="1:27" ht="22.8" x14ac:dyDescent="0.25">
      <c r="A11" s="171">
        <v>1</v>
      </c>
      <c r="B11" s="83" t="s">
        <v>427</v>
      </c>
      <c r="C11" s="250" t="e">
        <f>VLOOKUP($Q11,УЧАСТНИКИ!$A$5:$K$1101,4,FALSE)</f>
        <v>#N/A</v>
      </c>
      <c r="D11" s="91" t="e">
        <f>VLOOKUP($Q11,УЧАСТНИКИ!$A$5:$K$1101,8,FALSE)</f>
        <v>#N/A</v>
      </c>
      <c r="E11" s="83" t="e">
        <f>VLOOKUP($Q11,УЧАСТНИКИ!$A$5:$K$1101,5,FALSE)</f>
        <v>#N/A</v>
      </c>
      <c r="F11" s="91" t="e">
        <f>VLOOKUP($Q11,УЧАСТНИКИ!$A$5:$K$1101,7,FALSE)</f>
        <v>#N/A</v>
      </c>
      <c r="G11" s="69" t="e">
        <f>VLOOKUP($Q11,УЧАСТНИКИ!$A$5:$K$1101,11,FALSE)</f>
        <v>#N/A</v>
      </c>
      <c r="H11" s="159">
        <v>1152</v>
      </c>
      <c r="I11" s="173"/>
      <c r="J11" s="270"/>
      <c r="K11" s="159"/>
      <c r="L11" s="173"/>
      <c r="M11" s="270"/>
      <c r="N11" s="174"/>
      <c r="P11" s="83" t="e">
        <f>VLOOKUP($Q11,УЧАСТНИКИ!$A$5:$K$1101,10,FALSE)</f>
        <v>#N/A</v>
      </c>
      <c r="Q11" s="275" t="s">
        <v>387</v>
      </c>
      <c r="R11" s="8"/>
      <c r="S11" s="172">
        <f t="shared" ref="S11:S34" si="0">MIN(H11,K11)</f>
        <v>1152</v>
      </c>
      <c r="AA11" s="8"/>
    </row>
    <row r="12" spans="1:27" x14ac:dyDescent="0.25">
      <c r="A12" s="171">
        <v>2</v>
      </c>
      <c r="B12" s="83" t="str">
        <f>VLOOKUP($Q12,УЧАСТНИКИ!$A$5:$K$1101,3,FALSE)</f>
        <v>Ершов Иван</v>
      </c>
      <c r="C12" s="250">
        <f>VLOOKUP($Q12,УЧАСТНИКИ!$A$5:$K$1101,4,FALSE)</f>
        <v>2003</v>
      </c>
      <c r="D12" s="91" t="str">
        <f>VLOOKUP($Q12,УЧАСТНИКИ!$A$5:$K$1101,8,FALSE)</f>
        <v>1</v>
      </c>
      <c r="E12" s="83" t="str">
        <f>VLOOKUP($Q12,УЧАСТНИКИ!$A$5:$K$1101,5,FALSE)</f>
        <v>ЗАТО Железногорск</v>
      </c>
      <c r="F12" s="91">
        <f>VLOOKUP($Q12,УЧАСТНИКИ!$A$5:$K$1101,7,FALSE)</f>
        <v>0</v>
      </c>
      <c r="G12" s="69">
        <f>VLOOKUP($Q12,УЧАСТНИКИ!$A$5:$K$1101,11,FALSE)</f>
        <v>0</v>
      </c>
      <c r="H12" s="159">
        <v>1159</v>
      </c>
      <c r="I12" s="173"/>
      <c r="J12" s="270"/>
      <c r="K12" s="159"/>
      <c r="L12" s="173"/>
      <c r="M12" s="270"/>
      <c r="N12" s="174"/>
      <c r="P12" s="83" t="str">
        <f>VLOOKUP($Q12,УЧАСТНИКИ!$A$5:$K$1101,10,FALSE)</f>
        <v>Нехаева Т.К., Панихин И.И.</v>
      </c>
      <c r="Q12" s="275" t="s">
        <v>289</v>
      </c>
      <c r="R12" s="7"/>
      <c r="S12" s="172">
        <f t="shared" si="0"/>
        <v>1159</v>
      </c>
    </row>
    <row r="13" spans="1:27" x14ac:dyDescent="0.25">
      <c r="A13" s="171">
        <v>3</v>
      </c>
      <c r="B13" s="83" t="e">
        <f>VLOOKUP($Q13,УЧАСТНИКИ!$A$5:$K$1101,3,FALSE)</f>
        <v>#N/A</v>
      </c>
      <c r="C13" s="250" t="e">
        <f>VLOOKUP($Q13,УЧАСТНИКИ!$A$5:$K$1101,4,FALSE)</f>
        <v>#N/A</v>
      </c>
      <c r="D13" s="91" t="e">
        <f>VLOOKUP($Q13,УЧАСТНИКИ!$A$5:$K$1101,8,FALSE)</f>
        <v>#N/A</v>
      </c>
      <c r="E13" s="83" t="e">
        <f>VLOOKUP($Q13,УЧАСТНИКИ!$A$5:$K$1101,5,FALSE)</f>
        <v>#N/A</v>
      </c>
      <c r="F13" s="91" t="e">
        <f>VLOOKUP($Q13,УЧАСТНИКИ!$A$5:$K$1101,7,FALSE)</f>
        <v>#N/A</v>
      </c>
      <c r="G13" s="69" t="e">
        <f>VLOOKUP($Q13,УЧАСТНИКИ!$A$5:$K$1101,11,FALSE)</f>
        <v>#N/A</v>
      </c>
      <c r="H13" s="159">
        <v>1170</v>
      </c>
      <c r="I13" s="173"/>
      <c r="J13" s="270"/>
      <c r="K13" s="159"/>
      <c r="L13" s="173"/>
      <c r="M13" s="270"/>
      <c r="N13" s="174"/>
      <c r="P13" s="83" t="e">
        <f>VLOOKUP($Q13,УЧАСТНИКИ!$A$5:$K$1101,10,FALSE)</f>
        <v>#N/A</v>
      </c>
      <c r="Q13" s="275" t="s">
        <v>359</v>
      </c>
      <c r="S13" s="172">
        <f t="shared" si="0"/>
        <v>1170</v>
      </c>
    </row>
    <row r="14" spans="1:27" x14ac:dyDescent="0.25">
      <c r="A14" s="171">
        <v>4</v>
      </c>
      <c r="B14" s="83" t="e">
        <f>VLOOKUP($Q14,УЧАСТНИКИ!$A$5:$K$1101,3,FALSE)</f>
        <v>#N/A</v>
      </c>
      <c r="C14" s="250" t="e">
        <f>VLOOKUP($Q14,УЧАСТНИКИ!$A$5:$K$1101,4,FALSE)</f>
        <v>#N/A</v>
      </c>
      <c r="D14" s="91" t="e">
        <f>VLOOKUP($Q14,УЧАСТНИКИ!$A$5:$K$1101,8,FALSE)</f>
        <v>#N/A</v>
      </c>
      <c r="E14" s="83" t="e">
        <f>VLOOKUP($Q14,УЧАСТНИКИ!$A$5:$K$1101,5,FALSE)</f>
        <v>#N/A</v>
      </c>
      <c r="F14" s="91" t="e">
        <f>VLOOKUP($Q14,УЧАСТНИКИ!$A$5:$K$1101,7,FALSE)</f>
        <v>#N/A</v>
      </c>
      <c r="G14" s="69" t="e">
        <f>VLOOKUP($Q14,УЧАСТНИКИ!$A$5:$K$1101,11,FALSE)</f>
        <v>#N/A</v>
      </c>
      <c r="H14" s="159">
        <v>1177</v>
      </c>
      <c r="I14" s="173"/>
      <c r="J14" s="270"/>
      <c r="K14" s="159"/>
      <c r="L14" s="173"/>
      <c r="M14" s="270"/>
      <c r="N14" s="174"/>
      <c r="P14" s="83" t="e">
        <f>VLOOKUP($Q14,УЧАСТНИКИ!$A$5:$K$1101,10,FALSE)</f>
        <v>#N/A</v>
      </c>
      <c r="Q14" s="275" t="s">
        <v>282</v>
      </c>
      <c r="R14" s="7"/>
      <c r="S14" s="172">
        <f t="shared" si="0"/>
        <v>1177</v>
      </c>
    </row>
    <row r="15" spans="1:27" x14ac:dyDescent="0.25">
      <c r="A15" s="171">
        <v>5</v>
      </c>
      <c r="B15" s="83" t="e">
        <f>VLOOKUP($Q15,УЧАСТНИКИ!$A$5:$K$1101,3,FALSE)</f>
        <v>#N/A</v>
      </c>
      <c r="C15" s="250" t="e">
        <f>VLOOKUP($Q15,УЧАСТНИКИ!$A$5:$K$1101,4,FALSE)</f>
        <v>#N/A</v>
      </c>
      <c r="D15" s="91" t="e">
        <f>VLOOKUP($Q15,УЧАСТНИКИ!$A$5:$K$1101,8,FALSE)</f>
        <v>#N/A</v>
      </c>
      <c r="E15" s="83" t="e">
        <f>VLOOKUP($Q15,УЧАСТНИКИ!$A$5:$K$1101,5,FALSE)</f>
        <v>#N/A</v>
      </c>
      <c r="F15" s="91" t="e">
        <f>VLOOKUP($Q15,УЧАСТНИКИ!$A$5:$K$1101,7,FALSE)</f>
        <v>#N/A</v>
      </c>
      <c r="G15" s="69" t="e">
        <f>VLOOKUP($Q15,УЧАСТНИКИ!$A$5:$K$1101,11,FALSE)</f>
        <v>#N/A</v>
      </c>
      <c r="H15" s="159">
        <v>1179</v>
      </c>
      <c r="I15" s="173"/>
      <c r="J15" s="270"/>
      <c r="K15" s="159"/>
      <c r="L15" s="173"/>
      <c r="M15" s="270"/>
      <c r="N15" s="174"/>
      <c r="P15" s="83" t="e">
        <f>VLOOKUP($Q15,УЧАСТНИКИ!$A$5:$K$1101,10,FALSE)</f>
        <v>#N/A</v>
      </c>
      <c r="Q15" s="275" t="s">
        <v>291</v>
      </c>
      <c r="S15" s="172">
        <f t="shared" si="0"/>
        <v>1179</v>
      </c>
    </row>
    <row r="16" spans="1:27" x14ac:dyDescent="0.25">
      <c r="A16" s="171">
        <v>6</v>
      </c>
      <c r="B16" s="83" t="e">
        <f>VLOOKUP($Q16,УЧАСТНИКИ!$A$5:$K$1101,3,FALSE)</f>
        <v>#N/A</v>
      </c>
      <c r="C16" s="250" t="e">
        <f>VLOOKUP($Q16,УЧАСТНИКИ!$A$5:$K$1101,4,FALSE)</f>
        <v>#N/A</v>
      </c>
      <c r="D16" s="91" t="e">
        <f>VLOOKUP($Q16,УЧАСТНИКИ!$A$5:$K$1101,8,FALSE)</f>
        <v>#N/A</v>
      </c>
      <c r="E16" s="83" t="e">
        <f>VLOOKUP($Q16,УЧАСТНИКИ!$A$5:$K$1101,5,FALSE)</f>
        <v>#N/A</v>
      </c>
      <c r="F16" s="91" t="e">
        <f>VLOOKUP($Q16,УЧАСТНИКИ!$A$5:$K$1101,7,FALSE)</f>
        <v>#N/A</v>
      </c>
      <c r="G16" s="69" t="e">
        <f>VLOOKUP($Q16,УЧАСТНИКИ!$A$5:$K$1101,11,FALSE)</f>
        <v>#N/A</v>
      </c>
      <c r="H16" s="159">
        <v>1151</v>
      </c>
      <c r="I16" s="173"/>
      <c r="J16" s="270"/>
      <c r="K16" s="159"/>
      <c r="L16" s="277"/>
      <c r="M16" s="270"/>
      <c r="N16" s="174"/>
      <c r="P16" s="83" t="e">
        <f>VLOOKUP($Q16,УЧАСТНИКИ!$A$5:$K$1101,10,FALSE)</f>
        <v>#N/A</v>
      </c>
      <c r="Q16" s="275" t="s">
        <v>288</v>
      </c>
      <c r="R16" s="8"/>
      <c r="S16" s="172">
        <f t="shared" si="0"/>
        <v>1151</v>
      </c>
    </row>
    <row r="17" spans="1:19" x14ac:dyDescent="0.25">
      <c r="A17" s="171">
        <v>6</v>
      </c>
      <c r="B17" s="83" t="e">
        <f>VLOOKUP($Q17,УЧАСТНИКИ!$A$5:$K$1101,3,FALSE)</f>
        <v>#N/A</v>
      </c>
      <c r="C17" s="250" t="e">
        <f>VLOOKUP($Q17,УЧАСТНИКИ!$A$5:$K$1101,4,FALSE)</f>
        <v>#N/A</v>
      </c>
      <c r="D17" s="91" t="e">
        <f>VLOOKUP($Q17,УЧАСТНИКИ!$A$5:$K$1101,8,FALSE)</f>
        <v>#N/A</v>
      </c>
      <c r="E17" s="83" t="e">
        <f>VLOOKUP($Q17,УЧАСТНИКИ!$A$5:$K$1101,5,FALSE)</f>
        <v>#N/A</v>
      </c>
      <c r="F17" s="91" t="e">
        <f>VLOOKUP($Q17,УЧАСТНИКИ!$A$5:$K$1101,7,FALSE)</f>
        <v>#N/A</v>
      </c>
      <c r="G17" s="69" t="e">
        <f>VLOOKUP($Q17,УЧАСТНИКИ!$A$5:$K$1101,11,FALSE)</f>
        <v>#N/A</v>
      </c>
      <c r="H17" s="159">
        <v>1165</v>
      </c>
      <c r="I17" s="173"/>
      <c r="J17" s="270"/>
      <c r="K17" s="159"/>
      <c r="L17" s="277"/>
      <c r="M17" s="270"/>
      <c r="N17" s="174"/>
      <c r="P17" s="83" t="e">
        <f>VLOOKUP($Q17,УЧАСТНИКИ!$A$5:$K$1101,10,FALSE)</f>
        <v>#N/A</v>
      </c>
      <c r="Q17" s="275" t="s">
        <v>313</v>
      </c>
      <c r="S17" s="172">
        <f t="shared" si="0"/>
        <v>1165</v>
      </c>
    </row>
    <row r="18" spans="1:19" x14ac:dyDescent="0.25">
      <c r="A18" s="171">
        <v>6</v>
      </c>
      <c r="B18" s="83" t="e">
        <f>VLOOKUP($Q18,УЧАСТНИКИ!$A$5:$K$1101,3,FALSE)</f>
        <v>#N/A</v>
      </c>
      <c r="C18" s="250" t="e">
        <f>VLOOKUP($Q18,УЧАСТНИКИ!$A$5:$K$1101,4,FALSE)</f>
        <v>#N/A</v>
      </c>
      <c r="D18" s="91" t="e">
        <f>VLOOKUP($Q18,УЧАСТНИКИ!$A$5:$K$1101,8,FALSE)</f>
        <v>#N/A</v>
      </c>
      <c r="E18" s="83" t="e">
        <f>VLOOKUP($Q18,УЧАСТНИКИ!$A$5:$K$1101,5,FALSE)</f>
        <v>#N/A</v>
      </c>
      <c r="F18" s="91" t="e">
        <f>VLOOKUP($Q18,УЧАСТНИКИ!$A$5:$K$1101,7,FALSE)</f>
        <v>#N/A</v>
      </c>
      <c r="G18" s="69" t="e">
        <f>VLOOKUP($Q18,УЧАСТНИКИ!$A$5:$K$1101,11,FALSE)</f>
        <v>#N/A</v>
      </c>
      <c r="H18" s="159">
        <v>1173</v>
      </c>
      <c r="I18" s="173"/>
      <c r="J18" s="270"/>
      <c r="K18" s="159"/>
      <c r="L18" s="277"/>
      <c r="M18" s="270"/>
      <c r="N18" s="174"/>
      <c r="P18" s="83" t="e">
        <f>VLOOKUP($Q18,УЧАСТНИКИ!$A$5:$K$1101,10,FALSE)</f>
        <v>#N/A</v>
      </c>
      <c r="Q18" s="34" t="s">
        <v>239</v>
      </c>
      <c r="R18" s="7"/>
      <c r="S18" s="172">
        <f t="shared" si="0"/>
        <v>1173</v>
      </c>
    </row>
    <row r="19" spans="1:19" x14ac:dyDescent="0.25">
      <c r="A19" s="171">
        <v>9</v>
      </c>
      <c r="B19" s="83" t="e">
        <f>VLOOKUP($Q19,УЧАСТНИКИ!$A$5:$K$1101,3,FALSE)</f>
        <v>#N/A</v>
      </c>
      <c r="C19" s="250" t="e">
        <f>VLOOKUP($Q19,УЧАСТНИКИ!$A$5:$K$1101,4,FALSE)</f>
        <v>#N/A</v>
      </c>
      <c r="D19" s="91" t="e">
        <f>VLOOKUP($Q19,УЧАСТНИКИ!$A$5:$K$1101,8,FALSE)</f>
        <v>#N/A</v>
      </c>
      <c r="E19" s="83" t="e">
        <f>VLOOKUP($Q19,УЧАСТНИКИ!$A$5:$K$1101,5,FALSE)</f>
        <v>#N/A</v>
      </c>
      <c r="F19" s="91" t="e">
        <f>VLOOKUP($Q19,УЧАСТНИКИ!$A$5:$K$1101,7,FALSE)</f>
        <v>#N/A</v>
      </c>
      <c r="G19" s="69" t="e">
        <f>VLOOKUP($Q19,УЧАСТНИКИ!$A$5:$K$1101,11,FALSE)</f>
        <v>#N/A</v>
      </c>
      <c r="H19" s="159">
        <v>1181</v>
      </c>
      <c r="I19" s="173"/>
      <c r="J19" s="270"/>
      <c r="K19" s="159"/>
      <c r="L19" s="173"/>
      <c r="M19" s="270"/>
      <c r="N19" s="174"/>
      <c r="P19" s="83" t="e">
        <f>VLOOKUP($Q19,УЧАСТНИКИ!$A$5:$K$1101,10,FALSE)</f>
        <v>#N/A</v>
      </c>
      <c r="Q19" s="275" t="s">
        <v>382</v>
      </c>
      <c r="R19" s="8"/>
      <c r="S19" s="172">
        <f t="shared" si="0"/>
        <v>1181</v>
      </c>
    </row>
    <row r="20" spans="1:19" ht="36" customHeight="1" x14ac:dyDescent="0.25">
      <c r="A20" s="171">
        <f t="shared" ref="A20:A33" si="1">RANK(H20,$H$11:$H$121,1)</f>
        <v>10</v>
      </c>
      <c r="B20" s="83" t="str">
        <f>VLOOKUP($Q20,УЧАСТНИКИ!$A$5:$K$1101,3,FALSE)</f>
        <v>Швецов Василий</v>
      </c>
      <c r="C20" s="250">
        <f>VLOOKUP($Q20,УЧАСТНИКИ!$A$5:$K$1101,4,FALSE)</f>
        <v>2003</v>
      </c>
      <c r="D20" s="91" t="str">
        <f>VLOOKUP($Q20,УЧАСТНИКИ!$A$5:$K$1101,8,FALSE)</f>
        <v>3</v>
      </c>
      <c r="E20" s="83" t="str">
        <f>VLOOKUP($Q20,УЧАСТНИКИ!$A$5:$K$1101,5,FALSE)</f>
        <v>Шарыпово</v>
      </c>
      <c r="F20" s="91">
        <f>VLOOKUP($Q20,УЧАСТНИКИ!$A$5:$K$1101,7,FALSE)</f>
        <v>0</v>
      </c>
      <c r="G20" s="69">
        <f>VLOOKUP($Q20,УЧАСТНИКИ!$A$5:$K$1101,11,FALSE)</f>
        <v>0</v>
      </c>
      <c r="H20" s="159">
        <v>1185</v>
      </c>
      <c r="I20" s="173"/>
      <c r="J20" s="270"/>
      <c r="K20" s="159"/>
      <c r="L20" s="173"/>
      <c r="M20" s="270"/>
      <c r="N20" s="174"/>
      <c r="P20" s="83" t="str">
        <f>VLOOKUP($Q20,УЧАСТНИКИ!$A$5:$K$1101,10,FALSE)</f>
        <v>Сенькин В.В.</v>
      </c>
      <c r="Q20" s="275" t="s">
        <v>249</v>
      </c>
      <c r="R20" s="7"/>
      <c r="S20" s="172">
        <f t="shared" si="0"/>
        <v>1185</v>
      </c>
    </row>
    <row r="21" spans="1:19" x14ac:dyDescent="0.25">
      <c r="A21" s="171">
        <f t="shared" si="1"/>
        <v>11</v>
      </c>
      <c r="B21" s="83" t="e">
        <f>VLOOKUP($Q21,УЧАСТНИКИ!$A$5:$K$1101,3,FALSE)</f>
        <v>#N/A</v>
      </c>
      <c r="C21" s="250" t="e">
        <f>VLOOKUP($Q21,УЧАСТНИКИ!$A$5:$K$1101,4,FALSE)</f>
        <v>#N/A</v>
      </c>
      <c r="D21" s="91" t="e">
        <f>VLOOKUP($Q21,УЧАСТНИКИ!$A$5:$K$1101,8,FALSE)</f>
        <v>#N/A</v>
      </c>
      <c r="E21" s="83" t="e">
        <f>VLOOKUP($Q21,УЧАСТНИКИ!$A$5:$K$1101,5,FALSE)</f>
        <v>#N/A</v>
      </c>
      <c r="F21" s="91" t="e">
        <f>VLOOKUP($Q21,УЧАСТНИКИ!$A$5:$K$1101,7,FALSE)</f>
        <v>#N/A</v>
      </c>
      <c r="G21" s="69" t="e">
        <f>VLOOKUP($Q21,УЧАСТНИКИ!$A$5:$K$1101,11,FALSE)</f>
        <v>#N/A</v>
      </c>
      <c r="H21" s="159">
        <v>1188</v>
      </c>
      <c r="I21" s="173"/>
      <c r="J21" s="270"/>
      <c r="K21" s="159"/>
      <c r="L21" s="173"/>
      <c r="M21" s="270"/>
      <c r="N21" s="174"/>
      <c r="P21" s="83" t="e">
        <f>VLOOKUP($Q21,УЧАСТНИКИ!$A$5:$K$1101,10,FALSE)</f>
        <v>#N/A</v>
      </c>
      <c r="Q21" s="275" t="s">
        <v>351</v>
      </c>
      <c r="S21" s="172">
        <f t="shared" si="0"/>
        <v>1188</v>
      </c>
    </row>
    <row r="22" spans="1:19" x14ac:dyDescent="0.25">
      <c r="A22" s="171">
        <f t="shared" si="1"/>
        <v>12</v>
      </c>
      <c r="B22" s="83" t="e">
        <f>VLOOKUP($Q22,УЧАСТНИКИ!$A$5:$K$1101,3,FALSE)</f>
        <v>#N/A</v>
      </c>
      <c r="C22" s="250" t="e">
        <f>VLOOKUP($Q22,УЧАСТНИКИ!$A$5:$K$1101,4,FALSE)</f>
        <v>#N/A</v>
      </c>
      <c r="D22" s="91" t="e">
        <f>VLOOKUP($Q22,УЧАСТНИКИ!$A$5:$K$1101,8,FALSE)</f>
        <v>#N/A</v>
      </c>
      <c r="E22" s="83" t="e">
        <f>VLOOKUP($Q22,УЧАСТНИКИ!$A$5:$K$1101,5,FALSE)</f>
        <v>#N/A</v>
      </c>
      <c r="F22" s="91" t="e">
        <f>VLOOKUP($Q22,УЧАСТНИКИ!$A$5:$K$1101,7,FALSE)</f>
        <v>#N/A</v>
      </c>
      <c r="G22" s="69" t="e">
        <f>VLOOKUP($Q22,УЧАСТНИКИ!$A$5:$K$1101,11,FALSE)</f>
        <v>#N/A</v>
      </c>
      <c r="H22" s="159">
        <v>1193</v>
      </c>
      <c r="I22" s="173"/>
      <c r="J22" s="270"/>
      <c r="K22" s="159"/>
      <c r="L22" s="173"/>
      <c r="M22" s="270"/>
      <c r="N22" s="174"/>
      <c r="P22" s="83" t="e">
        <f>VLOOKUP($Q22,УЧАСТНИКИ!$A$5:$K$1101,10,FALSE)</f>
        <v>#N/A</v>
      </c>
      <c r="Q22" s="275" t="s">
        <v>254</v>
      </c>
      <c r="S22" s="172">
        <f t="shared" si="0"/>
        <v>1193</v>
      </c>
    </row>
    <row r="23" spans="1:19" x14ac:dyDescent="0.25">
      <c r="A23" s="171">
        <f t="shared" si="1"/>
        <v>13</v>
      </c>
      <c r="B23" s="83" t="e">
        <f>VLOOKUP($Q23,УЧАСТНИКИ!$A$5:$K$1101,3,FALSE)</f>
        <v>#N/A</v>
      </c>
      <c r="C23" s="250" t="e">
        <f>VLOOKUP($Q23,УЧАСТНИКИ!$A$5:$K$1101,4,FALSE)</f>
        <v>#N/A</v>
      </c>
      <c r="D23" s="91" t="e">
        <f>VLOOKUP($Q23,УЧАСТНИКИ!$A$5:$K$1101,8,FALSE)</f>
        <v>#N/A</v>
      </c>
      <c r="E23" s="83" t="e">
        <f>VLOOKUP($Q23,УЧАСТНИКИ!$A$5:$K$1101,5,FALSE)</f>
        <v>#N/A</v>
      </c>
      <c r="F23" s="91" t="e">
        <f>VLOOKUP($Q23,УЧАСТНИКИ!$A$5:$K$1101,7,FALSE)</f>
        <v>#N/A</v>
      </c>
      <c r="G23" s="69" t="e">
        <f>VLOOKUP($Q23,УЧАСТНИКИ!$A$5:$K$1101,11,FALSE)</f>
        <v>#N/A</v>
      </c>
      <c r="H23" s="159">
        <v>1195</v>
      </c>
      <c r="I23" s="173"/>
      <c r="J23" s="270"/>
      <c r="K23" s="159"/>
      <c r="L23" s="173"/>
      <c r="M23" s="270"/>
      <c r="N23" s="174"/>
      <c r="P23" s="83" t="e">
        <f>VLOOKUP($Q23,УЧАСТНИКИ!$A$5:$K$1101,10,FALSE)</f>
        <v>#N/A</v>
      </c>
      <c r="Q23" s="275" t="s">
        <v>148</v>
      </c>
      <c r="S23" s="172">
        <f t="shared" si="0"/>
        <v>1195</v>
      </c>
    </row>
    <row r="24" spans="1:19" x14ac:dyDescent="0.25">
      <c r="A24" s="171">
        <f t="shared" si="1"/>
        <v>14</v>
      </c>
      <c r="B24" s="83" t="e">
        <f>VLOOKUP($Q24,УЧАСТНИКИ!$A$5:$K$1101,3,FALSE)</f>
        <v>#N/A</v>
      </c>
      <c r="C24" s="250" t="e">
        <f>VLOOKUP($Q24,УЧАСТНИКИ!$A$5:$K$1101,4,FALSE)</f>
        <v>#N/A</v>
      </c>
      <c r="D24" s="91" t="e">
        <f>VLOOKUP($Q24,УЧАСТНИКИ!$A$5:$K$1101,8,FALSE)</f>
        <v>#N/A</v>
      </c>
      <c r="E24" s="83" t="e">
        <f>VLOOKUP($Q24,УЧАСТНИКИ!$A$5:$K$1101,5,FALSE)</f>
        <v>#N/A</v>
      </c>
      <c r="F24" s="91" t="e">
        <f>VLOOKUP($Q24,УЧАСТНИКИ!$A$5:$K$1101,7,FALSE)</f>
        <v>#N/A</v>
      </c>
      <c r="G24" s="69" t="e">
        <f>VLOOKUP($Q24,УЧАСТНИКИ!$A$5:$K$1101,11,FALSE)</f>
        <v>#N/A</v>
      </c>
      <c r="H24" s="159">
        <v>1203</v>
      </c>
      <c r="I24" s="173"/>
      <c r="J24" s="270"/>
      <c r="K24" s="159"/>
      <c r="L24" s="173"/>
      <c r="M24" s="270"/>
      <c r="N24" s="174"/>
      <c r="P24" s="83" t="e">
        <f>VLOOKUP($Q24,УЧАСТНИКИ!$A$5:$K$1101,10,FALSE)</f>
        <v>#N/A</v>
      </c>
      <c r="Q24" s="275" t="s">
        <v>290</v>
      </c>
      <c r="R24" s="8"/>
      <c r="S24" s="172">
        <f t="shared" si="0"/>
        <v>1203</v>
      </c>
    </row>
    <row r="25" spans="1:19" x14ac:dyDescent="0.25">
      <c r="A25" s="171">
        <f t="shared" si="1"/>
        <v>15</v>
      </c>
      <c r="B25" s="83" t="e">
        <f>VLOOKUP($Q25,УЧАСТНИКИ!$A$5:$K$1101,3,FALSE)</f>
        <v>#N/A</v>
      </c>
      <c r="C25" s="250" t="e">
        <f>VLOOKUP($Q25,УЧАСТНИКИ!$A$5:$K$1101,4,FALSE)</f>
        <v>#N/A</v>
      </c>
      <c r="D25" s="91" t="e">
        <f>VLOOKUP($Q25,УЧАСТНИКИ!$A$5:$K$1101,8,FALSE)</f>
        <v>#N/A</v>
      </c>
      <c r="E25" s="83" t="e">
        <f>VLOOKUP($Q25,УЧАСТНИКИ!$A$5:$K$1101,5,FALSE)</f>
        <v>#N/A</v>
      </c>
      <c r="F25" s="91" t="e">
        <f>VLOOKUP($Q25,УЧАСТНИКИ!$A$5:$K$1101,7,FALSE)</f>
        <v>#N/A</v>
      </c>
      <c r="G25" s="69" t="e">
        <f>VLOOKUP($Q25,УЧАСТНИКИ!$A$5:$K$1101,11,FALSE)</f>
        <v>#N/A</v>
      </c>
      <c r="H25" s="159">
        <v>1206</v>
      </c>
      <c r="I25" s="173"/>
      <c r="J25" s="270"/>
      <c r="K25" s="159"/>
      <c r="L25" s="173"/>
      <c r="M25" s="270"/>
      <c r="N25" s="174"/>
      <c r="P25" s="83" t="e">
        <f>VLOOKUP($Q25,УЧАСТНИКИ!$A$5:$K$1101,10,FALSE)</f>
        <v>#N/A</v>
      </c>
      <c r="Q25" s="275" t="s">
        <v>229</v>
      </c>
      <c r="R25" s="8"/>
      <c r="S25" s="172">
        <f t="shared" si="0"/>
        <v>1206</v>
      </c>
    </row>
    <row r="26" spans="1:19" x14ac:dyDescent="0.25">
      <c r="A26" s="171">
        <f t="shared" si="1"/>
        <v>16</v>
      </c>
      <c r="B26" s="83" t="str">
        <f>VLOOKUP($Q26,УЧАСТНИКИ!$A$5:$K$1101,3,FALSE)</f>
        <v>Смольков Владислав</v>
      </c>
      <c r="C26" s="250">
        <f>VLOOKUP($Q26,УЧАСТНИКИ!$A$5:$K$1101,4,FALSE)</f>
        <v>2005</v>
      </c>
      <c r="D26" s="91" t="str">
        <f>VLOOKUP($Q26,УЧАСТНИКИ!$A$5:$K$1101,8,FALSE)</f>
        <v>КМС</v>
      </c>
      <c r="E26" s="83" t="str">
        <f>VLOOKUP($Q26,УЧАСТНИКИ!$A$5:$K$1101,5,FALSE)</f>
        <v>ЗАТО Железногорск</v>
      </c>
      <c r="F26" s="91">
        <f>VLOOKUP($Q26,УЧАСТНИКИ!$A$5:$K$1101,7,FALSE)</f>
        <v>0</v>
      </c>
      <c r="G26" s="69">
        <f>VLOOKUP($Q26,УЧАСТНИКИ!$A$5:$K$1101,11,FALSE)</f>
        <v>0</v>
      </c>
      <c r="H26" s="159">
        <v>1218</v>
      </c>
      <c r="I26" s="173"/>
      <c r="J26" s="270"/>
      <c r="K26" s="159"/>
      <c r="L26" s="173"/>
      <c r="M26" s="270"/>
      <c r="N26" s="174"/>
      <c r="P26" s="83" t="str">
        <f>VLOOKUP($Q26,УЧАСТНИКИ!$A$5:$K$1101,10,FALSE)</f>
        <v>Дельников В.И.</v>
      </c>
      <c r="Q26" s="275" t="s">
        <v>287</v>
      </c>
      <c r="R26" s="8"/>
      <c r="S26" s="172">
        <f t="shared" si="0"/>
        <v>1218</v>
      </c>
    </row>
    <row r="27" spans="1:19" x14ac:dyDescent="0.25">
      <c r="A27" s="171">
        <f t="shared" si="1"/>
        <v>17</v>
      </c>
      <c r="B27" s="83" t="str">
        <f>VLOOKUP($Q27,УЧАСТНИКИ!$A$5:$K$1101,3,FALSE)</f>
        <v>Юдинцев Егор</v>
      </c>
      <c r="C27" s="250">
        <f>VLOOKUP($Q27,УЧАСТНИКИ!$A$5:$K$1101,4,FALSE)</f>
        <v>2005</v>
      </c>
      <c r="D27" s="91">
        <f>VLOOKUP($Q27,УЧАСТНИКИ!$A$5:$K$1101,8,FALSE)</f>
        <v>2</v>
      </c>
      <c r="E27" s="83" t="str">
        <f>VLOOKUP($Q27,УЧАСТНИКИ!$A$5:$K$1101,5,FALSE)</f>
        <v>Лесосибирск</v>
      </c>
      <c r="F27" s="91">
        <f>VLOOKUP($Q27,УЧАСТНИКИ!$A$5:$K$1101,7,FALSE)</f>
        <v>0</v>
      </c>
      <c r="G27" s="69">
        <f>VLOOKUP($Q27,УЧАСТНИКИ!$A$5:$K$1101,11,FALSE)</f>
        <v>0</v>
      </c>
      <c r="H27" s="159">
        <v>1226</v>
      </c>
      <c r="I27" s="173"/>
      <c r="J27" s="270"/>
      <c r="K27" s="159"/>
      <c r="L27" s="173"/>
      <c r="M27" s="270"/>
      <c r="N27" s="174"/>
      <c r="P27" s="83" t="str">
        <f>VLOOKUP($Q27,УЧАСТНИКИ!$A$5:$K$1101,10,FALSE)</f>
        <v>Мельникова А.И., Паутов С.А.</v>
      </c>
      <c r="Q27" s="34" t="s">
        <v>325</v>
      </c>
      <c r="S27" s="172">
        <f t="shared" si="0"/>
        <v>1226</v>
      </c>
    </row>
    <row r="28" spans="1:19" x14ac:dyDescent="0.25">
      <c r="A28" s="171">
        <f t="shared" si="1"/>
        <v>18</v>
      </c>
      <c r="B28" s="83" t="e">
        <f>VLOOKUP($Q28,УЧАСТНИКИ!$A$5:$K$1101,3,FALSE)</f>
        <v>#N/A</v>
      </c>
      <c r="C28" s="250" t="e">
        <f>VLOOKUP($Q28,УЧАСТНИКИ!$A$5:$K$1101,4,FALSE)</f>
        <v>#N/A</v>
      </c>
      <c r="D28" s="91" t="e">
        <f>VLOOKUP($Q28,УЧАСТНИКИ!$A$5:$K$1101,8,FALSE)</f>
        <v>#N/A</v>
      </c>
      <c r="E28" s="83" t="e">
        <f>VLOOKUP($Q28,УЧАСТНИКИ!$A$5:$K$1101,5,FALSE)</f>
        <v>#N/A</v>
      </c>
      <c r="F28" s="91" t="e">
        <f>VLOOKUP($Q28,УЧАСТНИКИ!$A$5:$K$1101,7,FALSE)</f>
        <v>#N/A</v>
      </c>
      <c r="G28" s="69" t="e">
        <f>VLOOKUP($Q28,УЧАСТНИКИ!$A$5:$K$1101,11,FALSE)</f>
        <v>#N/A</v>
      </c>
      <c r="H28" s="159">
        <v>1229</v>
      </c>
      <c r="I28" s="173"/>
      <c r="J28" s="270"/>
      <c r="K28" s="159"/>
      <c r="L28" s="173"/>
      <c r="M28" s="270"/>
      <c r="N28" s="174"/>
      <c r="P28" s="83" t="e">
        <f>VLOOKUP($Q28,УЧАСТНИКИ!$A$5:$K$1101,10,FALSE)</f>
        <v>#N/A</v>
      </c>
      <c r="Q28" s="275" t="s">
        <v>127</v>
      </c>
      <c r="S28" s="172">
        <f t="shared" si="0"/>
        <v>1229</v>
      </c>
    </row>
    <row r="29" spans="1:19" x14ac:dyDescent="0.25">
      <c r="A29" s="171">
        <f t="shared" si="1"/>
        <v>19</v>
      </c>
      <c r="B29" s="83" t="str">
        <f>VLOOKUP($Q29,УЧАСТНИКИ!$A$5:$K$1101,3,FALSE)</f>
        <v>Падчик Дитрий</v>
      </c>
      <c r="C29" s="250">
        <f>VLOOKUP($Q29,УЧАСТНИКИ!$A$5:$K$1101,4,FALSE)</f>
        <v>1987</v>
      </c>
      <c r="D29" s="91">
        <f>VLOOKUP($Q29,УЧАСТНИКИ!$A$5:$K$1101,8,FALSE)</f>
        <v>2</v>
      </c>
      <c r="E29" s="83" t="str">
        <f>VLOOKUP($Q29,УЧАСТНИКИ!$A$5:$K$1101,5,FALSE)</f>
        <v>Шарыпово</v>
      </c>
      <c r="F29" s="91">
        <f>VLOOKUP($Q29,УЧАСТНИКИ!$A$5:$K$1101,7,FALSE)</f>
        <v>0</v>
      </c>
      <c r="G29" s="69">
        <f>VLOOKUP($Q29,УЧАСТНИКИ!$A$5:$K$1101,11,FALSE)</f>
        <v>0</v>
      </c>
      <c r="H29" s="159">
        <v>1230</v>
      </c>
      <c r="I29" s="173"/>
      <c r="J29" s="270"/>
      <c r="K29" s="159"/>
      <c r="L29" s="173"/>
      <c r="M29" s="270"/>
      <c r="N29" s="174"/>
      <c r="P29" s="83" t="str">
        <f>VLOOKUP($Q29,УЧАСТНИКИ!$A$5:$K$1101,10,FALSE)</f>
        <v>Жильцова Г.В.</v>
      </c>
      <c r="Q29" s="275" t="s">
        <v>394</v>
      </c>
      <c r="S29" s="172">
        <f t="shared" si="0"/>
        <v>1230</v>
      </c>
    </row>
    <row r="30" spans="1:19" x14ac:dyDescent="0.25">
      <c r="A30" s="171">
        <f t="shared" si="1"/>
        <v>20</v>
      </c>
      <c r="B30" s="83" t="e">
        <f>VLOOKUP($Q30,УЧАСТНИКИ!$A$5:$K$1101,3,FALSE)</f>
        <v>#N/A</v>
      </c>
      <c r="C30" s="250" t="e">
        <f>VLOOKUP($Q30,УЧАСТНИКИ!$A$5:$K$1101,4,FALSE)</f>
        <v>#N/A</v>
      </c>
      <c r="D30" s="91" t="e">
        <f>VLOOKUP($Q30,УЧАСТНИКИ!$A$5:$K$1101,8,FALSE)</f>
        <v>#N/A</v>
      </c>
      <c r="E30" s="83" t="e">
        <f>VLOOKUP($Q30,УЧАСТНИКИ!$A$5:$K$1101,5,FALSE)</f>
        <v>#N/A</v>
      </c>
      <c r="F30" s="91" t="e">
        <f>VLOOKUP($Q30,УЧАСТНИКИ!$A$5:$K$1101,7,FALSE)</f>
        <v>#N/A</v>
      </c>
      <c r="G30" s="69" t="e">
        <f>VLOOKUP($Q30,УЧАСТНИКИ!$A$5:$K$1101,11,FALSE)</f>
        <v>#N/A</v>
      </c>
      <c r="H30" s="159">
        <v>1237</v>
      </c>
      <c r="I30" s="173"/>
      <c r="J30" s="270"/>
      <c r="K30" s="159"/>
      <c r="L30" s="173"/>
      <c r="M30" s="270"/>
      <c r="N30" s="174"/>
      <c r="P30" s="83" t="e">
        <f>VLOOKUP($Q30,УЧАСТНИКИ!$A$5:$K$1101,10,FALSE)</f>
        <v>#N/A</v>
      </c>
      <c r="Q30" s="275" t="s">
        <v>85</v>
      </c>
      <c r="R30" s="7"/>
      <c r="S30" s="172">
        <f t="shared" si="0"/>
        <v>1237</v>
      </c>
    </row>
    <row r="31" spans="1:19" x14ac:dyDescent="0.25">
      <c r="A31" s="171">
        <f t="shared" si="1"/>
        <v>21</v>
      </c>
      <c r="B31" s="83" t="e">
        <f>VLOOKUP($Q31,УЧАСТНИКИ!$A$5:$K$1101,3,FALSE)</f>
        <v>#N/A</v>
      </c>
      <c r="C31" s="250" t="e">
        <f>VLOOKUP($Q31,УЧАСТНИКИ!$A$5:$K$1101,4,FALSE)</f>
        <v>#N/A</v>
      </c>
      <c r="D31" s="91" t="e">
        <f>VLOOKUP($Q31,УЧАСТНИКИ!$A$5:$K$1101,8,FALSE)</f>
        <v>#N/A</v>
      </c>
      <c r="E31" s="83" t="e">
        <f>VLOOKUP($Q31,УЧАСТНИКИ!$A$5:$K$1101,5,FALSE)</f>
        <v>#N/A</v>
      </c>
      <c r="F31" s="91" t="e">
        <f>VLOOKUP($Q31,УЧАСТНИКИ!$A$5:$K$1101,7,FALSE)</f>
        <v>#N/A</v>
      </c>
      <c r="G31" s="69" t="e">
        <f>VLOOKUP($Q31,УЧАСТНИКИ!$A$5:$K$1101,11,FALSE)</f>
        <v>#N/A</v>
      </c>
      <c r="H31" s="159">
        <v>1243</v>
      </c>
      <c r="I31" s="173"/>
      <c r="J31" s="270"/>
      <c r="K31" s="159"/>
      <c r="L31" s="173"/>
      <c r="M31" s="270"/>
      <c r="N31" s="174"/>
      <c r="P31" s="83" t="e">
        <f>VLOOKUP($Q31,УЧАСТНИКИ!$A$5:$K$1101,10,FALSE)</f>
        <v>#N/A</v>
      </c>
      <c r="Q31" s="275" t="s">
        <v>213</v>
      </c>
      <c r="S31" s="172">
        <f t="shared" si="0"/>
        <v>1243</v>
      </c>
    </row>
    <row r="32" spans="1:19" x14ac:dyDescent="0.25">
      <c r="A32" s="171">
        <f t="shared" si="1"/>
        <v>22</v>
      </c>
      <c r="B32" s="83" t="e">
        <f>VLOOKUP($Q32,УЧАСТНИКИ!$A$5:$K$1101,3,FALSE)</f>
        <v>#N/A</v>
      </c>
      <c r="C32" s="250" t="e">
        <f>VLOOKUP($Q32,УЧАСТНИКИ!$A$5:$K$1101,4,FALSE)</f>
        <v>#N/A</v>
      </c>
      <c r="D32" s="91" t="e">
        <f>VLOOKUP($Q32,УЧАСТНИКИ!$A$5:$K$1101,8,FALSE)</f>
        <v>#N/A</v>
      </c>
      <c r="E32" s="83" t="e">
        <f>VLOOKUP($Q32,УЧАСТНИКИ!$A$5:$K$1101,5,FALSE)</f>
        <v>#N/A</v>
      </c>
      <c r="F32" s="91" t="e">
        <f>VLOOKUP($Q32,УЧАСТНИКИ!$A$5:$K$1101,7,FALSE)</f>
        <v>#N/A</v>
      </c>
      <c r="G32" s="69" t="e">
        <f>VLOOKUP($Q32,УЧАСТНИКИ!$A$5:$K$1101,11,FALSE)</f>
        <v>#N/A</v>
      </c>
      <c r="H32" s="159">
        <v>1248</v>
      </c>
      <c r="I32" s="173"/>
      <c r="J32" s="270"/>
      <c r="K32" s="159"/>
      <c r="L32" s="173"/>
      <c r="M32" s="270"/>
      <c r="N32" s="174"/>
      <c r="P32" s="83" t="e">
        <f>VLOOKUP($Q32,УЧАСТНИКИ!$A$5:$K$1101,10,FALSE)</f>
        <v>#N/A</v>
      </c>
      <c r="Q32" s="275" t="s">
        <v>352</v>
      </c>
      <c r="R32" s="8"/>
      <c r="S32" s="172">
        <f t="shared" si="0"/>
        <v>1248</v>
      </c>
    </row>
    <row r="33" spans="1:19" x14ac:dyDescent="0.25">
      <c r="A33" s="171">
        <f t="shared" si="1"/>
        <v>23</v>
      </c>
      <c r="B33" s="83" t="e">
        <f>VLOOKUP($Q33,УЧАСТНИКИ!$A$5:$K$1101,3,FALSE)</f>
        <v>#N/A</v>
      </c>
      <c r="C33" s="250" t="e">
        <f>VLOOKUP($Q33,УЧАСТНИКИ!$A$5:$K$1101,4,FALSE)</f>
        <v>#N/A</v>
      </c>
      <c r="D33" s="91" t="e">
        <f>VLOOKUP($Q33,УЧАСТНИКИ!$A$5:$K$1101,8,FALSE)</f>
        <v>#N/A</v>
      </c>
      <c r="E33" s="83" t="e">
        <f>VLOOKUP($Q33,УЧАСТНИКИ!$A$5:$K$1101,5,FALSE)</f>
        <v>#N/A</v>
      </c>
      <c r="F33" s="91" t="e">
        <f>VLOOKUP($Q33,УЧАСТНИКИ!$A$5:$K$1101,7,FALSE)</f>
        <v>#N/A</v>
      </c>
      <c r="G33" s="69" t="e">
        <f>VLOOKUP($Q33,УЧАСТНИКИ!$A$5:$K$1101,11,FALSE)</f>
        <v>#N/A</v>
      </c>
      <c r="H33" s="159">
        <v>1276</v>
      </c>
      <c r="I33" s="173"/>
      <c r="J33" s="270"/>
      <c r="K33" s="159"/>
      <c r="L33" s="173"/>
      <c r="M33" s="270"/>
      <c r="N33" s="174"/>
      <c r="P33" s="83" t="e">
        <f>VLOOKUP($Q33,УЧАСТНИКИ!$A$5:$K$1101,10,FALSE)</f>
        <v>#N/A</v>
      </c>
      <c r="Q33" s="275" t="s">
        <v>128</v>
      </c>
      <c r="S33" s="172">
        <f t="shared" si="0"/>
        <v>1276</v>
      </c>
    </row>
    <row r="34" spans="1:19" x14ac:dyDescent="0.25">
      <c r="A34" s="171"/>
      <c r="B34" s="83" t="e">
        <f>VLOOKUP($Q34,УЧАСТНИКИ!$A$5:$K$1101,3,FALSE)</f>
        <v>#N/A</v>
      </c>
      <c r="C34" s="250" t="e">
        <f>VLOOKUP($Q34,УЧАСТНИКИ!$A$5:$K$1101,4,FALSE)</f>
        <v>#N/A</v>
      </c>
      <c r="D34" s="91" t="e">
        <f>VLOOKUP($Q34,УЧАСТНИКИ!$A$5:$K$1101,8,FALSE)</f>
        <v>#N/A</v>
      </c>
      <c r="E34" s="83" t="e">
        <f>VLOOKUP($Q34,УЧАСТНИКИ!$A$5:$K$1101,5,FALSE)</f>
        <v>#N/A</v>
      </c>
      <c r="F34" s="91" t="e">
        <f>VLOOKUP($Q34,УЧАСТНИКИ!$A$5:$K$1101,7,FALSE)</f>
        <v>#N/A</v>
      </c>
      <c r="G34" s="69" t="e">
        <f>VLOOKUP($Q34,УЧАСТНИКИ!$A$5:$K$1101,11,FALSE)</f>
        <v>#N/A</v>
      </c>
      <c r="H34" s="159"/>
      <c r="I34" s="271"/>
      <c r="J34" s="270"/>
      <c r="K34" s="159"/>
      <c r="L34" s="173"/>
      <c r="M34" s="270"/>
      <c r="N34" s="174"/>
      <c r="P34" s="83" t="e">
        <f>VLOOKUP($Q34,УЧАСТНИКИ!$A$5:$K$1101,10,FALSE)</f>
        <v>#N/A</v>
      </c>
      <c r="Q34" s="275" t="s">
        <v>185</v>
      </c>
      <c r="R34" s="8"/>
      <c r="S34" s="172">
        <f t="shared" si="0"/>
        <v>0</v>
      </c>
    </row>
    <row r="35" spans="1:19" x14ac:dyDescent="0.25">
      <c r="A35" s="171"/>
    </row>
    <row r="36" spans="1:19" x14ac:dyDescent="0.25">
      <c r="A36" s="171"/>
    </row>
    <row r="37" spans="1:19" x14ac:dyDescent="0.25">
      <c r="A37" s="171"/>
    </row>
    <row r="38" spans="1:19" x14ac:dyDescent="0.25">
      <c r="A38" s="171"/>
    </row>
    <row r="39" spans="1:19" x14ac:dyDescent="0.25">
      <c r="A39" s="171"/>
    </row>
    <row r="40" spans="1:19" x14ac:dyDescent="0.25">
      <c r="A40" s="171"/>
    </row>
    <row r="41" spans="1:19" x14ac:dyDescent="0.25">
      <c r="A41" s="171"/>
    </row>
    <row r="42" spans="1:19" x14ac:dyDescent="0.25">
      <c r="A42" s="171"/>
    </row>
    <row r="43" spans="1:19" x14ac:dyDescent="0.25">
      <c r="A43" s="171"/>
    </row>
    <row r="44" spans="1:19" x14ac:dyDescent="0.25">
      <c r="A44" s="171"/>
    </row>
    <row r="45" spans="1:19" x14ac:dyDescent="0.25">
      <c r="A45" s="171"/>
    </row>
    <row r="46" spans="1:19" x14ac:dyDescent="0.25">
      <c r="A46" s="171"/>
    </row>
    <row r="47" spans="1:19" x14ac:dyDescent="0.25">
      <c r="A47" s="171"/>
    </row>
    <row r="48" spans="1:19" x14ac:dyDescent="0.25">
      <c r="A48" s="171"/>
    </row>
    <row r="49" spans="1:1" x14ac:dyDescent="0.25">
      <c r="A49" s="171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  <row r="59" spans="1:1" x14ac:dyDescent="0.25">
      <c r="A59" s="50"/>
    </row>
    <row r="60" spans="1:1" x14ac:dyDescent="0.25">
      <c r="A60" s="50"/>
    </row>
    <row r="61" spans="1:1" x14ac:dyDescent="0.25">
      <c r="A61" s="50"/>
    </row>
    <row r="62" spans="1:1" x14ac:dyDescent="0.25">
      <c r="A62" s="50"/>
    </row>
    <row r="63" spans="1:1" x14ac:dyDescent="0.25">
      <c r="A63" s="50"/>
    </row>
  </sheetData>
  <sortState ref="A11:AA18">
    <sortCondition ref="K11:K18"/>
  </sortState>
  <customSheetViews>
    <customSheetView guid="{B28A55F2-F506-44F5-8B45-C06C81F4E83D}" hiddenRows="1" showRuler="0">
      <selection activeCell="M11" sqref="M11"/>
      <pageMargins left="0.39370078740157483" right="0.39370078740157483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mergeCells count="10">
    <mergeCell ref="F9:G9"/>
    <mergeCell ref="A1:P1"/>
    <mergeCell ref="A3:P3"/>
    <mergeCell ref="F8:G8"/>
    <mergeCell ref="A2:P2"/>
    <mergeCell ref="A6:P6"/>
    <mergeCell ref="A5:P5"/>
    <mergeCell ref="A7:B7"/>
    <mergeCell ref="A4:P4"/>
    <mergeCell ref="A8:B8"/>
  </mergeCells>
  <phoneticPr fontId="1" type="noConversion"/>
  <pageMargins left="0.39370078740157483" right="0.39370078740157483" top="0.70866141732283472" bottom="0.39370078740157483" header="0" footer="0"/>
  <pageSetup paperSize="9" scale="97" orientation="landscape" horizontalDpi="300" verticalDpi="300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Z54"/>
  <sheetViews>
    <sheetView topLeftCell="D25" zoomScale="90" zoomScaleNormal="90" workbookViewId="0">
      <selection sqref="A1:P9"/>
    </sheetView>
  </sheetViews>
  <sheetFormatPr defaultColWidth="9.109375" defaultRowHeight="13.2" outlineLevelCol="1" x14ac:dyDescent="0.25"/>
  <cols>
    <col min="1" max="1" width="8.109375" style="45" bestFit="1" customWidth="1"/>
    <col min="2" max="2" width="23.109375" style="49" customWidth="1"/>
    <col min="3" max="3" width="9" style="50" bestFit="1" customWidth="1"/>
    <col min="4" max="4" width="6.88671875" style="50" bestFit="1" customWidth="1"/>
    <col min="5" max="5" width="21.33203125" style="49" customWidth="1"/>
    <col min="6" max="6" width="6.88671875" style="49" hidden="1" customWidth="1"/>
    <col min="7" max="7" width="18.33203125" style="49" customWidth="1"/>
    <col min="8" max="8" width="11" style="49" hidden="1" customWidth="1" outlineLevel="1"/>
    <col min="9" max="9" width="6.33203125" style="50" customWidth="1" collapsed="1"/>
    <col min="10" max="10" width="6.5546875" style="50" customWidth="1"/>
    <col min="11" max="11" width="12.109375" style="50" hidden="1" customWidth="1" outlineLevel="1"/>
    <col min="12" max="12" width="7" style="50" customWidth="1" collapsed="1"/>
    <col min="13" max="13" width="4.5546875" style="50" customWidth="1"/>
    <col min="14" max="14" width="5.6640625" style="49" customWidth="1"/>
    <col min="15" max="15" width="5.6640625" style="41" customWidth="1"/>
    <col min="16" max="16" width="22.44140625" style="49" customWidth="1"/>
    <col min="17" max="17" width="8" style="49" customWidth="1" outlineLevel="1"/>
    <col min="18" max="26" width="9.109375" style="49" customWidth="1" outlineLevel="1"/>
    <col min="27" max="16384" width="9.109375" style="49"/>
  </cols>
  <sheetData>
    <row r="1" spans="1:26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U1" s="192"/>
      <c r="V1" s="193"/>
    </row>
    <row r="2" spans="1:26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U2" s="192"/>
      <c r="V2" s="193"/>
    </row>
    <row r="3" spans="1:26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U3" s="192"/>
      <c r="V3" s="193"/>
    </row>
    <row r="4" spans="1:26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U4" s="192"/>
      <c r="V4" s="193"/>
    </row>
    <row r="5" spans="1:26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U5" s="192"/>
      <c r="V5" s="193"/>
    </row>
    <row r="6" spans="1:26" ht="12.75" customHeight="1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U6" s="192"/>
      <c r="V6" s="193"/>
    </row>
    <row r="7" spans="1:26" ht="12.75" customHeight="1" x14ac:dyDescent="0.25">
      <c r="A7" s="1300" t="s">
        <v>82</v>
      </c>
      <c r="B7" s="1300"/>
      <c r="D7" s="48"/>
      <c r="E7" s="2"/>
      <c r="P7" s="123"/>
      <c r="U7" s="192"/>
      <c r="V7" s="193"/>
    </row>
    <row r="8" spans="1:26" x14ac:dyDescent="0.25">
      <c r="A8" s="1300"/>
      <c r="B8" s="1300"/>
      <c r="D8" s="48"/>
      <c r="E8" s="2"/>
      <c r="F8" s="1301" t="s">
        <v>53</v>
      </c>
      <c r="G8" s="1301"/>
      <c r="H8" s="263"/>
      <c r="I8" s="212" t="e">
        <f>d_2</f>
        <v>#REF!</v>
      </c>
      <c r="J8" s="212"/>
      <c r="K8" s="212"/>
      <c r="L8" s="212"/>
      <c r="M8" s="212"/>
      <c r="N8" s="41">
        <f>'60м'!H6</f>
        <v>0</v>
      </c>
      <c r="P8" s="226" t="str">
        <f>d_6</f>
        <v>t° +20 вл. 78%</v>
      </c>
      <c r="Q8" s="265" t="s">
        <v>15</v>
      </c>
      <c r="R8" s="265"/>
      <c r="S8" s="265"/>
      <c r="U8" s="32"/>
      <c r="V8" s="32"/>
    </row>
    <row r="9" spans="1:26" x14ac:dyDescent="0.25">
      <c r="A9" s="6" t="str">
        <f>d_4</f>
        <v>МУЖЧИНЫ</v>
      </c>
      <c r="D9" s="48"/>
      <c r="E9" s="2"/>
      <c r="F9" s="1302" t="s">
        <v>54</v>
      </c>
      <c r="G9" s="1302"/>
      <c r="H9" s="262"/>
      <c r="I9" s="213" t="e">
        <f>d_2</f>
        <v>#REF!</v>
      </c>
      <c r="J9" s="213"/>
      <c r="K9" s="213"/>
      <c r="L9" s="213"/>
      <c r="M9" s="213"/>
      <c r="N9" s="41" t="str">
        <f>'100м Ф'!J9</f>
        <v>19:20</v>
      </c>
      <c r="P9" s="145" t="str">
        <f>d_5</f>
        <v>г. Красноярск</v>
      </c>
      <c r="R9" s="265" t="s">
        <v>113</v>
      </c>
      <c r="S9" s="265" t="s">
        <v>114</v>
      </c>
      <c r="T9" s="265" t="s">
        <v>115</v>
      </c>
      <c r="U9" s="265">
        <v>1</v>
      </c>
      <c r="V9" s="265">
        <v>2</v>
      </c>
      <c r="W9" s="265" t="s">
        <v>42</v>
      </c>
      <c r="X9" s="265" t="s">
        <v>116</v>
      </c>
      <c r="Y9" s="265" t="s">
        <v>117</v>
      </c>
      <c r="Z9" s="265" t="s">
        <v>118</v>
      </c>
    </row>
    <row r="10" spans="1:26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268"/>
      <c r="I10" s="121" t="s">
        <v>10</v>
      </c>
      <c r="J10" s="121" t="s">
        <v>112</v>
      </c>
      <c r="K10" s="121"/>
      <c r="L10" s="121" t="s">
        <v>11</v>
      </c>
      <c r="M10" s="121" t="s">
        <v>112</v>
      </c>
      <c r="N10" s="120" t="s">
        <v>12</v>
      </c>
      <c r="O10" s="120" t="s">
        <v>13</v>
      </c>
      <c r="P10" s="122" t="s">
        <v>14</v>
      </c>
      <c r="R10" s="220">
        <v>2294</v>
      </c>
      <c r="S10" s="220">
        <v>2414</v>
      </c>
      <c r="T10" s="220">
        <v>2554</v>
      </c>
      <c r="U10" s="220">
        <v>2704</v>
      </c>
      <c r="V10" s="220">
        <v>2874</v>
      </c>
      <c r="W10" s="220">
        <v>3124</v>
      </c>
      <c r="X10" s="220">
        <v>3324</v>
      </c>
      <c r="Y10" s="220">
        <v>3524</v>
      </c>
      <c r="Z10" s="221">
        <v>3724</v>
      </c>
    </row>
    <row r="11" spans="1:26" x14ac:dyDescent="0.25">
      <c r="A11" s="171">
        <v>1</v>
      </c>
      <c r="B11" s="83" t="e">
        <f>VLOOKUP($Q11,УЧАСТНИКИ!$A$5:$K$1101,3,FALSE)</f>
        <v>#N/A</v>
      </c>
      <c r="C11" s="250" t="e">
        <f>VLOOKUP($Q11,УЧАСТНИКИ!$A$5:$K$1101,4,FALSE)</f>
        <v>#N/A</v>
      </c>
      <c r="D11" s="91" t="e">
        <f>VLOOKUP($Q11,УЧАСТНИКИ!$A$5:$K$1101,8,FALSE)</f>
        <v>#N/A</v>
      </c>
      <c r="E11" s="83" t="e">
        <f>VLOOKUP($Q11,УЧАСТНИКИ!$A$5:$K$1101,5,FALSE)</f>
        <v>#N/A</v>
      </c>
      <c r="F11" s="91" t="e">
        <f>VLOOKUP($Q11,УЧАСТНИКИ!$A$5:$K$1101,7,FALSE)</f>
        <v>#N/A</v>
      </c>
      <c r="G11" s="69" t="e">
        <f>VLOOKUP($Q11,УЧАСТНИКИ!$A$5:$K$1101,11,FALSE)</f>
        <v>#N/A</v>
      </c>
      <c r="H11" s="159">
        <v>2328</v>
      </c>
      <c r="I11" s="173"/>
      <c r="J11" s="270"/>
      <c r="K11" s="159"/>
      <c r="L11" s="173"/>
      <c r="M11" s="173"/>
      <c r="N11" s="174"/>
      <c r="O11" s="69"/>
      <c r="P11" s="83" t="e">
        <f>VLOOKUP($Q11,УЧАСТНИКИ!$A$5:$K$1101,10,FALSE)</f>
        <v>#N/A</v>
      </c>
      <c r="Q11" s="279" t="s">
        <v>387</v>
      </c>
      <c r="R11" s="8"/>
      <c r="S11" s="172">
        <f t="shared" ref="S11:S48" si="0">MIN(H11,K11)</f>
        <v>2328</v>
      </c>
    </row>
    <row r="12" spans="1:26" x14ac:dyDescent="0.25">
      <c r="A12" s="171">
        <v>2</v>
      </c>
      <c r="B12" s="83" t="e">
        <f>VLOOKUP($Q12,УЧАСТНИКИ!$A$5:$K$1101,3,FALSE)</f>
        <v>#N/A</v>
      </c>
      <c r="C12" s="250" t="e">
        <f>VLOOKUP($Q12,УЧАСТНИКИ!$A$5:$K$1101,4,FALSE)</f>
        <v>#N/A</v>
      </c>
      <c r="D12" s="91" t="e">
        <f>VLOOKUP($Q12,УЧАСТНИКИ!$A$5:$K$1101,8,FALSE)</f>
        <v>#N/A</v>
      </c>
      <c r="E12" s="83" t="e">
        <f>VLOOKUP($Q12,УЧАСТНИКИ!$A$5:$K$1101,5,FALSE)</f>
        <v>#N/A</v>
      </c>
      <c r="F12" s="91" t="e">
        <f>VLOOKUP($Q12,УЧАСТНИКИ!$A$5:$K$1101,7,FALSE)</f>
        <v>#N/A</v>
      </c>
      <c r="G12" s="69" t="e">
        <f>VLOOKUP($Q12,УЧАСТНИКИ!$A$5:$K$1101,11,FALSE)</f>
        <v>#N/A</v>
      </c>
      <c r="H12" s="159">
        <v>2338</v>
      </c>
      <c r="I12" s="173"/>
      <c r="J12" s="270"/>
      <c r="K12" s="159"/>
      <c r="L12" s="173"/>
      <c r="M12" s="173"/>
      <c r="N12" s="174"/>
      <c r="O12" s="69"/>
      <c r="P12" s="83" t="e">
        <f>VLOOKUP($Q12,УЧАСТНИКИ!$A$5:$K$1101,10,FALSE)</f>
        <v>#N/A</v>
      </c>
      <c r="Q12" s="279" t="s">
        <v>199</v>
      </c>
      <c r="R12" s="8"/>
      <c r="S12" s="172">
        <f t="shared" si="0"/>
        <v>2338</v>
      </c>
    </row>
    <row r="13" spans="1:26" x14ac:dyDescent="0.25">
      <c r="A13" s="171">
        <f>RANK(H13,$H$11:$H$120,1)</f>
        <v>3</v>
      </c>
      <c r="B13" s="83" t="e">
        <f>VLOOKUP($Q13,УЧАСТНИКИ!$A$5:$K$1101,3,FALSE)</f>
        <v>#N/A</v>
      </c>
      <c r="C13" s="250" t="e">
        <f>VLOOKUP($Q13,УЧАСТНИКИ!$A$5:$K$1101,4,FALSE)</f>
        <v>#N/A</v>
      </c>
      <c r="D13" s="91" t="e">
        <f>VLOOKUP($Q13,УЧАСТНИКИ!$A$5:$K$1101,8,FALSE)</f>
        <v>#N/A</v>
      </c>
      <c r="E13" s="83" t="e">
        <f>VLOOKUP($Q13,УЧАСТНИКИ!$A$5:$K$1101,5,FALSE)</f>
        <v>#N/A</v>
      </c>
      <c r="F13" s="91" t="e">
        <f>VLOOKUP($Q13,УЧАСТНИКИ!$A$5:$K$1101,7,FALSE)</f>
        <v>#N/A</v>
      </c>
      <c r="G13" s="69" t="e">
        <f>VLOOKUP($Q13,УЧАСТНИКИ!$A$5:$K$1101,11,FALSE)</f>
        <v>#N/A</v>
      </c>
      <c r="H13" s="159">
        <v>2334</v>
      </c>
      <c r="I13" s="173"/>
      <c r="J13" s="270"/>
      <c r="K13" s="159"/>
      <c r="L13" s="173"/>
      <c r="M13" s="173"/>
      <c r="N13" s="174"/>
      <c r="O13" s="69"/>
      <c r="P13" s="83" t="e">
        <f>VLOOKUP($Q13,УЧАСТНИКИ!$A$5:$K$1101,10,FALSE)</f>
        <v>#N/A</v>
      </c>
      <c r="Q13" s="279" t="s">
        <v>292</v>
      </c>
      <c r="R13" s="8"/>
      <c r="S13" s="172">
        <f t="shared" si="0"/>
        <v>2334</v>
      </c>
    </row>
    <row r="14" spans="1:26" x14ac:dyDescent="0.25">
      <c r="A14" s="171">
        <v>4</v>
      </c>
      <c r="B14" s="83" t="e">
        <f>VLOOKUP($Q14,УЧАСТНИКИ!$A$5:$K$1101,3,FALSE)</f>
        <v>#N/A</v>
      </c>
      <c r="C14" s="250" t="e">
        <f>VLOOKUP($Q14,УЧАСТНИКИ!$A$5:$K$1101,4,FALSE)</f>
        <v>#N/A</v>
      </c>
      <c r="D14" s="91" t="e">
        <f>VLOOKUP($Q14,УЧАСТНИКИ!$A$5:$K$1101,8,FALSE)</f>
        <v>#N/A</v>
      </c>
      <c r="E14" s="83" t="e">
        <f>VLOOKUP($Q14,УЧАСТНИКИ!$A$5:$K$1101,5,FALSE)</f>
        <v>#N/A</v>
      </c>
      <c r="F14" s="91" t="e">
        <f>VLOOKUP($Q14,УЧАСТНИКИ!$A$5:$K$1101,7,FALSE)</f>
        <v>#N/A</v>
      </c>
      <c r="G14" s="69" t="e">
        <f>VLOOKUP($Q14,УЧАСТНИКИ!$A$5:$K$1101,11,FALSE)</f>
        <v>#N/A</v>
      </c>
      <c r="H14" s="159">
        <v>2358</v>
      </c>
      <c r="I14" s="173"/>
      <c r="J14" s="270"/>
      <c r="K14" s="159"/>
      <c r="L14" s="173"/>
      <c r="M14" s="173"/>
      <c r="N14" s="174"/>
      <c r="O14" s="69"/>
      <c r="P14" s="83" t="e">
        <f>VLOOKUP($Q14,УЧАСТНИКИ!$A$5:$K$1101,10,FALSE)</f>
        <v>#N/A</v>
      </c>
      <c r="Q14" s="279" t="s">
        <v>382</v>
      </c>
      <c r="R14" s="8"/>
      <c r="S14" s="172">
        <f t="shared" si="0"/>
        <v>2358</v>
      </c>
    </row>
    <row r="15" spans="1:26" ht="22.8" x14ac:dyDescent="0.25">
      <c r="A15" s="171">
        <v>5</v>
      </c>
      <c r="B15" s="83" t="str">
        <f>VLOOKUP($Q15,УЧАСТНИКИ!$A$5:$K$1101,3,FALSE)</f>
        <v>Ершов Иван</v>
      </c>
      <c r="C15" s="250">
        <f>VLOOKUP($Q15,УЧАСТНИКИ!$A$5:$K$1101,4,FALSE)</f>
        <v>2003</v>
      </c>
      <c r="D15" s="91" t="str">
        <f>VLOOKUP($Q15,УЧАСТНИКИ!$A$5:$K$1101,8,FALSE)</f>
        <v>1</v>
      </c>
      <c r="E15" s="83" t="str">
        <f>VLOOKUP($Q15,УЧАСТНИКИ!$A$5:$K$1101,5,FALSE)</f>
        <v>ЗАТО Железногорск</v>
      </c>
      <c r="F15" s="91">
        <f>VLOOKUP($Q15,УЧАСТНИКИ!$A$5:$K$1101,7,FALSE)</f>
        <v>0</v>
      </c>
      <c r="G15" s="69">
        <f>VLOOKUP($Q15,УЧАСТНИКИ!$A$5:$K$1101,11,FALSE)</f>
        <v>0</v>
      </c>
      <c r="H15" s="159">
        <v>2362</v>
      </c>
      <c r="I15" s="173"/>
      <c r="J15" s="270"/>
      <c r="K15" s="159"/>
      <c r="L15" s="173"/>
      <c r="M15" s="173"/>
      <c r="N15" s="174"/>
      <c r="O15" s="69"/>
      <c r="P15" s="83" t="str">
        <f>VLOOKUP($Q15,УЧАСТНИКИ!$A$5:$K$1101,10,FALSE)</f>
        <v>Нехаева Т.К., Панихин И.И.</v>
      </c>
      <c r="Q15" s="279" t="s">
        <v>289</v>
      </c>
      <c r="R15" s="8"/>
      <c r="S15" s="172">
        <f t="shared" si="0"/>
        <v>2362</v>
      </c>
    </row>
    <row r="16" spans="1:26" x14ac:dyDescent="0.25">
      <c r="A16" s="171">
        <v>6</v>
      </c>
      <c r="B16" s="83" t="e">
        <f>VLOOKUP($Q16,УЧАСТНИКИ!$A$5:$K$1101,3,FALSE)</f>
        <v>#N/A</v>
      </c>
      <c r="C16" s="250" t="e">
        <f>VLOOKUP($Q16,УЧАСТНИКИ!$A$5:$K$1101,4,FALSE)</f>
        <v>#N/A</v>
      </c>
      <c r="D16" s="91" t="e">
        <f>VLOOKUP($Q16,УЧАСТНИКИ!$A$5:$K$1101,8,FALSE)</f>
        <v>#N/A</v>
      </c>
      <c r="E16" s="83" t="e">
        <f>VLOOKUP($Q16,УЧАСТНИКИ!$A$5:$K$1101,5,FALSE)</f>
        <v>#N/A</v>
      </c>
      <c r="F16" s="91" t="e">
        <f>VLOOKUP($Q16,УЧАСТНИКИ!$A$5:$K$1101,7,FALSE)</f>
        <v>#N/A</v>
      </c>
      <c r="G16" s="69" t="e">
        <f>VLOOKUP($Q16,УЧАСТНИКИ!$A$5:$K$1101,11,FALSE)</f>
        <v>#N/A</v>
      </c>
      <c r="H16" s="159">
        <v>2311</v>
      </c>
      <c r="I16" s="173"/>
      <c r="J16" s="270"/>
      <c r="K16" s="159"/>
      <c r="L16" s="277"/>
      <c r="M16" s="173"/>
      <c r="N16" s="174"/>
      <c r="O16" s="69"/>
      <c r="P16" s="83" t="e">
        <f>VLOOKUP($Q16,УЧАСТНИКИ!$A$5:$K$1101,10,FALSE)</f>
        <v>#N/A</v>
      </c>
      <c r="Q16" s="279" t="s">
        <v>366</v>
      </c>
      <c r="R16" s="8"/>
      <c r="S16" s="172">
        <f t="shared" si="0"/>
        <v>2311</v>
      </c>
    </row>
    <row r="17" spans="1:19" x14ac:dyDescent="0.25">
      <c r="A17" s="171">
        <v>6</v>
      </c>
      <c r="B17" s="83" t="e">
        <f>VLOOKUP($Q17,УЧАСТНИКИ!$A$5:$K$1101,3,FALSE)</f>
        <v>#N/A</v>
      </c>
      <c r="C17" s="250" t="e">
        <f>VLOOKUP($Q17,УЧАСТНИКИ!$A$5:$K$1101,4,FALSE)</f>
        <v>#N/A</v>
      </c>
      <c r="D17" s="91" t="e">
        <f>VLOOKUP($Q17,УЧАСТНИКИ!$A$5:$K$1101,8,FALSE)</f>
        <v>#N/A</v>
      </c>
      <c r="E17" s="83" t="e">
        <f>VLOOKUP($Q17,УЧАСТНИКИ!$A$5:$K$1101,5,FALSE)</f>
        <v>#N/A</v>
      </c>
      <c r="F17" s="91" t="e">
        <f>VLOOKUP($Q17,УЧАСТНИКИ!$A$5:$K$1101,7,FALSE)</f>
        <v>#N/A</v>
      </c>
      <c r="G17" s="69" t="e">
        <f>VLOOKUP($Q17,УЧАСТНИКИ!$A$5:$K$1101,11,FALSE)</f>
        <v>#N/A</v>
      </c>
      <c r="H17" s="159">
        <v>2347</v>
      </c>
      <c r="I17" s="173"/>
      <c r="J17" s="270"/>
      <c r="K17" s="159"/>
      <c r="L17" s="277"/>
      <c r="M17" s="173"/>
      <c r="N17" s="174"/>
      <c r="O17" s="69"/>
      <c r="P17" s="83" t="e">
        <f>VLOOKUP($Q17,УЧАСТНИКИ!$A$5:$K$1101,10,FALSE)</f>
        <v>#N/A</v>
      </c>
      <c r="Q17" s="279" t="s">
        <v>346</v>
      </c>
      <c r="R17" s="8"/>
      <c r="S17" s="172">
        <f t="shared" si="0"/>
        <v>2347</v>
      </c>
    </row>
    <row r="18" spans="1:19" x14ac:dyDescent="0.25">
      <c r="A18" s="171">
        <f t="shared" ref="A18:A31" si="1">RANK(H18,$H$11:$H$120,1)</f>
        <v>6</v>
      </c>
      <c r="B18" s="83" t="e">
        <f>VLOOKUP($Q18,УЧАСТНИКИ!$A$5:$K$1101,3,FALSE)</f>
        <v>#N/A</v>
      </c>
      <c r="C18" s="250" t="e">
        <f>VLOOKUP($Q18,УЧАСТНИКИ!$A$5:$K$1101,4,FALSE)</f>
        <v>#N/A</v>
      </c>
      <c r="D18" s="91" t="e">
        <f>VLOOKUP($Q18,УЧАСТНИКИ!$A$5:$K$1101,8,FALSE)</f>
        <v>#N/A</v>
      </c>
      <c r="E18" s="83" t="e">
        <f>VLOOKUP($Q18,УЧАСТНИКИ!$A$5:$K$1101,5,FALSE)</f>
        <v>#N/A</v>
      </c>
      <c r="F18" s="91" t="e">
        <f>VLOOKUP($Q18,УЧАСТНИКИ!$A$5:$K$1101,7,FALSE)</f>
        <v>#N/A</v>
      </c>
      <c r="G18" s="69" t="e">
        <f>VLOOKUP($Q18,УЧАСТНИКИ!$A$5:$K$1101,11,FALSE)</f>
        <v>#N/A</v>
      </c>
      <c r="H18" s="159">
        <v>2349</v>
      </c>
      <c r="I18" s="173"/>
      <c r="J18" s="270"/>
      <c r="K18" s="159"/>
      <c r="L18" s="277"/>
      <c r="M18" s="173"/>
      <c r="N18" s="174"/>
      <c r="O18" s="69"/>
      <c r="P18" s="83" t="e">
        <f>VLOOKUP($Q18,УЧАСТНИКИ!$A$5:$K$1101,10,FALSE)</f>
        <v>#N/A</v>
      </c>
      <c r="Q18" s="34" t="s">
        <v>288</v>
      </c>
      <c r="R18" s="8"/>
      <c r="S18" s="172">
        <f t="shared" si="0"/>
        <v>2349</v>
      </c>
    </row>
    <row r="19" spans="1:19" x14ac:dyDescent="0.25">
      <c r="A19" s="171">
        <f t="shared" si="1"/>
        <v>9</v>
      </c>
      <c r="B19" s="83" t="e">
        <f>VLOOKUP($Q19,УЧАСТНИКИ!$A$5:$K$1101,3,FALSE)</f>
        <v>#N/A</v>
      </c>
      <c r="C19" s="250" t="e">
        <f>VLOOKUP($Q19,УЧАСТНИКИ!$A$5:$K$1101,4,FALSE)</f>
        <v>#N/A</v>
      </c>
      <c r="D19" s="91" t="e">
        <f>VLOOKUP($Q19,УЧАСТНИКИ!$A$5:$K$1101,8,FALSE)</f>
        <v>#N/A</v>
      </c>
      <c r="E19" s="83" t="e">
        <f>VLOOKUP($Q19,УЧАСТНИКИ!$A$5:$K$1101,5,FALSE)</f>
        <v>#N/A</v>
      </c>
      <c r="F19" s="91" t="e">
        <f>VLOOKUP($Q19,УЧАСТНИКИ!$A$5:$K$1101,7,FALSE)</f>
        <v>#N/A</v>
      </c>
      <c r="G19" s="69" t="e">
        <f>VLOOKUP($Q19,УЧАСТНИКИ!$A$5:$K$1101,11,FALSE)</f>
        <v>#N/A</v>
      </c>
      <c r="H19" s="159">
        <v>2364</v>
      </c>
      <c r="I19" s="173"/>
      <c r="J19" s="270"/>
      <c r="K19" s="159"/>
      <c r="L19" s="173"/>
      <c r="M19" s="173"/>
      <c r="N19" s="174"/>
      <c r="O19" s="69"/>
      <c r="P19" s="83" t="e">
        <f>VLOOKUP($Q19,УЧАСТНИКИ!$A$5:$K$1101,10,FALSE)</f>
        <v>#N/A</v>
      </c>
      <c r="Q19" s="279" t="s">
        <v>259</v>
      </c>
      <c r="R19" s="8"/>
      <c r="S19" s="172">
        <f t="shared" si="0"/>
        <v>2364</v>
      </c>
    </row>
    <row r="20" spans="1:19" x14ac:dyDescent="0.25">
      <c r="A20" s="171">
        <f t="shared" si="1"/>
        <v>10</v>
      </c>
      <c r="B20" s="83" t="str">
        <f>VLOOKUP($Q20,УЧАСТНИКИ!$A$5:$K$1101,3,FALSE)</f>
        <v>Швецов Василий</v>
      </c>
      <c r="C20" s="250">
        <f>VLOOKUP($Q20,УЧАСТНИКИ!$A$5:$K$1101,4,FALSE)</f>
        <v>2003</v>
      </c>
      <c r="D20" s="91" t="str">
        <f>VLOOKUP($Q20,УЧАСТНИКИ!$A$5:$K$1101,8,FALSE)</f>
        <v>3</v>
      </c>
      <c r="E20" s="83" t="str">
        <f>VLOOKUP($Q20,УЧАСТНИКИ!$A$5:$K$1101,5,FALSE)</f>
        <v>Шарыпово</v>
      </c>
      <c r="F20" s="91">
        <f>VLOOKUP($Q20,УЧАСТНИКИ!$A$5:$K$1101,7,FALSE)</f>
        <v>0</v>
      </c>
      <c r="G20" s="69">
        <f>VLOOKUP($Q20,УЧАСТНИКИ!$A$5:$K$1101,11,FALSE)</f>
        <v>0</v>
      </c>
      <c r="H20" s="159">
        <v>2396</v>
      </c>
      <c r="I20" s="173"/>
      <c r="J20" s="270"/>
      <c r="K20" s="159"/>
      <c r="L20" s="173"/>
      <c r="M20" s="173"/>
      <c r="N20" s="174"/>
      <c r="O20" s="69"/>
      <c r="P20" s="83" t="str">
        <f>VLOOKUP($Q20,УЧАСТНИКИ!$A$5:$K$1101,10,FALSE)</f>
        <v>Сенькин В.В.</v>
      </c>
      <c r="Q20" s="279" t="s">
        <v>249</v>
      </c>
      <c r="R20" s="8"/>
      <c r="S20" s="172">
        <f t="shared" si="0"/>
        <v>2396</v>
      </c>
    </row>
    <row r="21" spans="1:19" x14ac:dyDescent="0.25">
      <c r="A21" s="171">
        <f t="shared" si="1"/>
        <v>11</v>
      </c>
      <c r="B21" s="83" t="e">
        <f>VLOOKUP($Q21,УЧАСТНИКИ!$A$5:$K$1101,3,FALSE)</f>
        <v>#N/A</v>
      </c>
      <c r="C21" s="250" t="e">
        <f>VLOOKUP($Q21,УЧАСТНИКИ!$A$5:$K$1101,4,FALSE)</f>
        <v>#N/A</v>
      </c>
      <c r="D21" s="91" t="e">
        <f>VLOOKUP($Q21,УЧАСТНИКИ!$A$5:$K$1101,8,FALSE)</f>
        <v>#N/A</v>
      </c>
      <c r="E21" s="83" t="e">
        <f>VLOOKUP($Q21,УЧАСТНИКИ!$A$5:$K$1101,5,FALSE)</f>
        <v>#N/A</v>
      </c>
      <c r="F21" s="91" t="e">
        <f>VLOOKUP($Q21,УЧАСТНИКИ!$A$5:$K$1101,7,FALSE)</f>
        <v>#N/A</v>
      </c>
      <c r="G21" s="69" t="e">
        <f>VLOOKUP($Q21,УЧАСТНИКИ!$A$5:$K$1101,11,FALSE)</f>
        <v>#N/A</v>
      </c>
      <c r="H21" s="159">
        <v>2402</v>
      </c>
      <c r="I21" s="173"/>
      <c r="J21" s="270"/>
      <c r="K21" s="159"/>
      <c r="L21" s="173"/>
      <c r="M21" s="173"/>
      <c r="N21" s="174"/>
      <c r="O21" s="69"/>
      <c r="P21" s="83" t="e">
        <f>VLOOKUP($Q21,УЧАСТНИКИ!$A$5:$K$1101,10,FALSE)</f>
        <v>#N/A</v>
      </c>
      <c r="Q21" s="279" t="s">
        <v>293</v>
      </c>
      <c r="R21" s="8"/>
      <c r="S21" s="172">
        <f t="shared" si="0"/>
        <v>2402</v>
      </c>
    </row>
    <row r="22" spans="1:19" x14ac:dyDescent="0.25">
      <c r="A22" s="171">
        <f t="shared" si="1"/>
        <v>12</v>
      </c>
      <c r="B22" s="83" t="e">
        <f>VLOOKUP($Q22,УЧАСТНИКИ!$A$5:$K$1101,3,FALSE)</f>
        <v>#N/A</v>
      </c>
      <c r="C22" s="250" t="e">
        <f>VLOOKUP($Q22,УЧАСТНИКИ!$A$5:$K$1101,4,FALSE)</f>
        <v>#N/A</v>
      </c>
      <c r="D22" s="91" t="e">
        <f>VLOOKUP($Q22,УЧАСТНИКИ!$A$5:$K$1101,8,FALSE)</f>
        <v>#N/A</v>
      </c>
      <c r="E22" s="83" t="e">
        <f>VLOOKUP($Q22,УЧАСТНИКИ!$A$5:$K$1101,5,FALSE)</f>
        <v>#N/A</v>
      </c>
      <c r="F22" s="91" t="e">
        <f>VLOOKUP($Q22,УЧАСТНИКИ!$A$5:$K$1101,7,FALSE)</f>
        <v>#N/A</v>
      </c>
      <c r="G22" s="69" t="e">
        <f>VLOOKUP($Q22,УЧАСТНИКИ!$A$5:$K$1101,11,FALSE)</f>
        <v>#N/A</v>
      </c>
      <c r="H22" s="159">
        <v>2403</v>
      </c>
      <c r="I22" s="173"/>
      <c r="J22" s="270"/>
      <c r="K22" s="159"/>
      <c r="L22" s="173"/>
      <c r="M22" s="173"/>
      <c r="N22" s="174"/>
      <c r="O22" s="69"/>
      <c r="P22" s="83" t="e">
        <f>VLOOKUP($Q22,УЧАСТНИКИ!$A$5:$K$1101,10,FALSE)</f>
        <v>#N/A</v>
      </c>
      <c r="Q22" s="279" t="s">
        <v>353</v>
      </c>
      <c r="R22" s="8"/>
      <c r="S22" s="172">
        <f t="shared" si="0"/>
        <v>2403</v>
      </c>
    </row>
    <row r="23" spans="1:19" x14ac:dyDescent="0.25">
      <c r="A23" s="171">
        <f t="shared" si="1"/>
        <v>12</v>
      </c>
      <c r="B23" s="83" t="e">
        <f>VLOOKUP($Q23,УЧАСТНИКИ!$A$5:$K$1101,3,FALSE)</f>
        <v>#N/A</v>
      </c>
      <c r="C23" s="250" t="e">
        <f>VLOOKUP($Q23,УЧАСТНИКИ!$A$5:$K$1101,4,FALSE)</f>
        <v>#N/A</v>
      </c>
      <c r="D23" s="91" t="e">
        <f>VLOOKUP($Q23,УЧАСТНИКИ!$A$5:$K$1101,8,FALSE)</f>
        <v>#N/A</v>
      </c>
      <c r="E23" s="83" t="e">
        <f>VLOOKUP($Q23,УЧАСТНИКИ!$A$5:$K$1101,5,FALSE)</f>
        <v>#N/A</v>
      </c>
      <c r="F23" s="91" t="e">
        <f>VLOOKUP($Q23,УЧАСТНИКИ!$A$5:$K$1101,7,FALSE)</f>
        <v>#N/A</v>
      </c>
      <c r="G23" s="69" t="e">
        <f>VLOOKUP($Q23,УЧАСТНИКИ!$A$5:$K$1101,11,FALSE)</f>
        <v>#N/A</v>
      </c>
      <c r="H23" s="159">
        <v>2403</v>
      </c>
      <c r="I23" s="173"/>
      <c r="J23" s="270"/>
      <c r="K23" s="159"/>
      <c r="L23" s="173"/>
      <c r="M23" s="173"/>
      <c r="N23" s="174"/>
      <c r="O23" s="69"/>
      <c r="P23" s="83" t="e">
        <f>VLOOKUP($Q23,УЧАСТНИКИ!$A$5:$K$1101,10,FALSE)</f>
        <v>#N/A</v>
      </c>
      <c r="Q23" s="279" t="s">
        <v>274</v>
      </c>
      <c r="R23" s="8"/>
      <c r="S23" s="172">
        <f t="shared" si="0"/>
        <v>2403</v>
      </c>
    </row>
    <row r="24" spans="1:19" x14ac:dyDescent="0.25">
      <c r="A24" s="171">
        <f t="shared" si="1"/>
        <v>14</v>
      </c>
      <c r="B24" s="83" t="e">
        <f>VLOOKUP($Q24,УЧАСТНИКИ!$A$5:$K$1101,3,FALSE)</f>
        <v>#N/A</v>
      </c>
      <c r="C24" s="250" t="e">
        <f>VLOOKUP($Q24,УЧАСТНИКИ!$A$5:$K$1101,4,FALSE)</f>
        <v>#N/A</v>
      </c>
      <c r="D24" s="91" t="e">
        <f>VLOOKUP($Q24,УЧАСТНИКИ!$A$5:$K$1101,8,FALSE)</f>
        <v>#N/A</v>
      </c>
      <c r="E24" s="83" t="e">
        <f>VLOOKUP($Q24,УЧАСТНИКИ!$A$5:$K$1101,5,FALSE)</f>
        <v>#N/A</v>
      </c>
      <c r="F24" s="91" t="e">
        <f>VLOOKUP($Q24,УЧАСТНИКИ!$A$5:$K$1101,7,FALSE)</f>
        <v>#N/A</v>
      </c>
      <c r="G24" s="69" t="e">
        <f>VLOOKUP($Q24,УЧАСТНИКИ!$A$5:$K$1101,11,FALSE)</f>
        <v>#N/A</v>
      </c>
      <c r="H24" s="159">
        <v>2412</v>
      </c>
      <c r="I24" s="173"/>
      <c r="J24" s="270"/>
      <c r="K24" s="159"/>
      <c r="L24" s="173"/>
      <c r="M24" s="173"/>
      <c r="N24" s="174"/>
      <c r="O24" s="69"/>
      <c r="P24" s="83" t="e">
        <f>VLOOKUP($Q24,УЧАСТНИКИ!$A$5:$K$1101,10,FALSE)</f>
        <v>#N/A</v>
      </c>
      <c r="Q24" s="279" t="s">
        <v>282</v>
      </c>
      <c r="R24" s="8"/>
      <c r="S24" s="172">
        <f t="shared" si="0"/>
        <v>2412</v>
      </c>
    </row>
    <row r="25" spans="1:19" x14ac:dyDescent="0.25">
      <c r="A25" s="171">
        <f t="shared" si="1"/>
        <v>15</v>
      </c>
      <c r="B25" s="83" t="e">
        <f>VLOOKUP($Q25,УЧАСТНИКИ!$A$5:$K$1101,3,FALSE)</f>
        <v>#N/A</v>
      </c>
      <c r="C25" s="250" t="e">
        <f>VLOOKUP($Q25,УЧАСТНИКИ!$A$5:$K$1101,4,FALSE)</f>
        <v>#N/A</v>
      </c>
      <c r="D25" s="91" t="e">
        <f>VLOOKUP($Q25,УЧАСТНИКИ!$A$5:$K$1101,8,FALSE)</f>
        <v>#N/A</v>
      </c>
      <c r="E25" s="83" t="e">
        <f>VLOOKUP($Q25,УЧАСТНИКИ!$A$5:$K$1101,5,FALSE)</f>
        <v>#N/A</v>
      </c>
      <c r="F25" s="91" t="e">
        <f>VLOOKUP($Q25,УЧАСТНИКИ!$A$5:$K$1101,7,FALSE)</f>
        <v>#N/A</v>
      </c>
      <c r="G25" s="69" t="e">
        <f>VLOOKUP($Q25,УЧАСТНИКИ!$A$5:$K$1101,11,FALSE)</f>
        <v>#N/A</v>
      </c>
      <c r="H25" s="159">
        <v>2414</v>
      </c>
      <c r="I25" s="173"/>
      <c r="J25" s="270"/>
      <c r="K25" s="159"/>
      <c r="L25" s="173"/>
      <c r="M25" s="173"/>
      <c r="N25" s="174"/>
      <c r="O25" s="69"/>
      <c r="P25" s="83" t="e">
        <f>VLOOKUP($Q25,УЧАСТНИКИ!$A$5:$K$1101,10,FALSE)</f>
        <v>#N/A</v>
      </c>
      <c r="Q25" s="279" t="s">
        <v>291</v>
      </c>
      <c r="R25" s="8"/>
      <c r="S25" s="172">
        <f t="shared" si="0"/>
        <v>2414</v>
      </c>
    </row>
    <row r="26" spans="1:19" x14ac:dyDescent="0.25">
      <c r="A26" s="171">
        <f t="shared" si="1"/>
        <v>16</v>
      </c>
      <c r="B26" s="83" t="e">
        <f>VLOOKUP($Q26,УЧАСТНИКИ!$A$5:$K$1101,3,FALSE)</f>
        <v>#N/A</v>
      </c>
      <c r="C26" s="250" t="e">
        <f>VLOOKUP($Q26,УЧАСТНИКИ!$A$5:$K$1101,4,FALSE)</f>
        <v>#N/A</v>
      </c>
      <c r="D26" s="91" t="e">
        <f>VLOOKUP($Q26,УЧАСТНИКИ!$A$5:$K$1101,8,FALSE)</f>
        <v>#N/A</v>
      </c>
      <c r="E26" s="83" t="e">
        <f>VLOOKUP($Q26,УЧАСТНИКИ!$A$5:$K$1101,5,FALSE)</f>
        <v>#N/A</v>
      </c>
      <c r="F26" s="91" t="e">
        <f>VLOOKUP($Q26,УЧАСТНИКИ!$A$5:$K$1101,7,FALSE)</f>
        <v>#N/A</v>
      </c>
      <c r="G26" s="69" t="e">
        <f>VLOOKUP($Q26,УЧАСТНИКИ!$A$5:$K$1101,11,FALSE)</f>
        <v>#N/A</v>
      </c>
      <c r="H26" s="159">
        <v>2417</v>
      </c>
      <c r="I26" s="173"/>
      <c r="J26" s="270"/>
      <c r="K26" s="159"/>
      <c r="L26" s="173"/>
      <c r="M26" s="173"/>
      <c r="N26" s="174"/>
      <c r="O26" s="69"/>
      <c r="P26" s="83" t="e">
        <f>VLOOKUP($Q26,УЧАСТНИКИ!$A$5:$K$1101,10,FALSE)</f>
        <v>#N/A</v>
      </c>
      <c r="Q26" s="279" t="s">
        <v>379</v>
      </c>
      <c r="R26" s="8"/>
      <c r="S26" s="172">
        <f t="shared" si="0"/>
        <v>2417</v>
      </c>
    </row>
    <row r="27" spans="1:19" x14ac:dyDescent="0.25">
      <c r="A27" s="171">
        <f t="shared" si="1"/>
        <v>17</v>
      </c>
      <c r="B27" s="83" t="e">
        <f>VLOOKUP($Q27,УЧАСТНИКИ!$A$5:$K$1101,3,FALSE)</f>
        <v>#N/A</v>
      </c>
      <c r="C27" s="250" t="e">
        <f>VLOOKUP($Q27,УЧАСТНИКИ!$A$5:$K$1101,4,FALSE)</f>
        <v>#N/A</v>
      </c>
      <c r="D27" s="91" t="e">
        <f>VLOOKUP($Q27,УЧАСТНИКИ!$A$5:$K$1101,8,FALSE)</f>
        <v>#N/A</v>
      </c>
      <c r="E27" s="83" t="e">
        <f>VLOOKUP($Q27,УЧАСТНИКИ!$A$5:$K$1101,5,FALSE)</f>
        <v>#N/A</v>
      </c>
      <c r="F27" s="91" t="e">
        <f>VLOOKUP($Q27,УЧАСТНИКИ!$A$5:$K$1101,7,FALSE)</f>
        <v>#N/A</v>
      </c>
      <c r="G27" s="69" t="e">
        <f>VLOOKUP($Q27,УЧАСТНИКИ!$A$5:$K$1101,11,FALSE)</f>
        <v>#N/A</v>
      </c>
      <c r="H27" s="159">
        <v>2425</v>
      </c>
      <c r="I27" s="173"/>
      <c r="J27" s="270"/>
      <c r="K27" s="159"/>
      <c r="L27" s="173"/>
      <c r="M27" s="173"/>
      <c r="N27" s="174"/>
      <c r="O27" s="69"/>
      <c r="P27" s="83" t="e">
        <f>VLOOKUP($Q27,УЧАСТНИКИ!$A$5:$K$1101,10,FALSE)</f>
        <v>#N/A</v>
      </c>
      <c r="Q27" s="34" t="s">
        <v>151</v>
      </c>
      <c r="R27" s="8"/>
      <c r="S27" s="172">
        <f t="shared" si="0"/>
        <v>2425</v>
      </c>
    </row>
    <row r="28" spans="1:19" x14ac:dyDescent="0.25">
      <c r="A28" s="171">
        <f t="shared" si="1"/>
        <v>18</v>
      </c>
      <c r="B28" s="83" t="e">
        <f>VLOOKUP($Q28,УЧАСТНИКИ!$A$5:$K$1101,3,FALSE)</f>
        <v>#N/A</v>
      </c>
      <c r="C28" s="250" t="e">
        <f>VLOOKUP($Q28,УЧАСТНИКИ!$A$5:$K$1101,4,FALSE)</f>
        <v>#N/A</v>
      </c>
      <c r="D28" s="91" t="e">
        <f>VLOOKUP($Q28,УЧАСТНИКИ!$A$5:$K$1101,8,FALSE)</f>
        <v>#N/A</v>
      </c>
      <c r="E28" s="83" t="e">
        <f>VLOOKUP($Q28,УЧАСТНИКИ!$A$5:$K$1101,5,FALSE)</f>
        <v>#N/A</v>
      </c>
      <c r="F28" s="91" t="e">
        <f>VLOOKUP($Q28,УЧАСТНИКИ!$A$5:$K$1101,7,FALSE)</f>
        <v>#N/A</v>
      </c>
      <c r="G28" s="69" t="e">
        <f>VLOOKUP($Q28,УЧАСТНИКИ!$A$5:$K$1101,11,FALSE)</f>
        <v>#N/A</v>
      </c>
      <c r="H28" s="159">
        <v>2448</v>
      </c>
      <c r="I28" s="173"/>
      <c r="J28" s="270"/>
      <c r="K28" s="159"/>
      <c r="L28" s="173"/>
      <c r="M28" s="173"/>
      <c r="N28" s="174"/>
      <c r="O28" s="69"/>
      <c r="P28" s="83" t="e">
        <f>VLOOKUP($Q28,УЧАСТНИКИ!$A$5:$K$1101,10,FALSE)</f>
        <v>#N/A</v>
      </c>
      <c r="Q28" s="279" t="s">
        <v>254</v>
      </c>
      <c r="R28" s="8"/>
      <c r="S28" s="172">
        <f t="shared" si="0"/>
        <v>2448</v>
      </c>
    </row>
    <row r="29" spans="1:19" x14ac:dyDescent="0.25">
      <c r="A29" s="171">
        <f t="shared" si="1"/>
        <v>19</v>
      </c>
      <c r="B29" s="83" t="e">
        <f>VLOOKUP($Q29,УЧАСТНИКИ!$A$5:$K$1101,3,FALSE)</f>
        <v>#N/A</v>
      </c>
      <c r="C29" s="250" t="e">
        <f>VLOOKUP($Q29,УЧАСТНИКИ!$A$5:$K$1101,4,FALSE)</f>
        <v>#N/A</v>
      </c>
      <c r="D29" s="91" t="e">
        <f>VLOOKUP($Q29,УЧАСТНИКИ!$A$5:$K$1101,8,FALSE)</f>
        <v>#N/A</v>
      </c>
      <c r="E29" s="83" t="e">
        <f>VLOOKUP($Q29,УЧАСТНИКИ!$A$5:$K$1101,5,FALSE)</f>
        <v>#N/A</v>
      </c>
      <c r="F29" s="91" t="e">
        <f>VLOOKUP($Q29,УЧАСТНИКИ!$A$5:$K$1101,7,FALSE)</f>
        <v>#N/A</v>
      </c>
      <c r="G29" s="69" t="e">
        <f>VLOOKUP($Q29,УЧАСТНИКИ!$A$5:$K$1101,11,FALSE)</f>
        <v>#N/A</v>
      </c>
      <c r="H29" s="159">
        <v>2466</v>
      </c>
      <c r="I29" s="173"/>
      <c r="J29" s="270"/>
      <c r="K29" s="159"/>
      <c r="L29" s="173"/>
      <c r="M29" s="173"/>
      <c r="N29" s="174"/>
      <c r="O29" s="69"/>
      <c r="P29" s="83" t="e">
        <f>VLOOKUP($Q29,УЧАСТНИКИ!$A$5:$K$1101,10,FALSE)</f>
        <v>#N/A</v>
      </c>
      <c r="Q29" s="279" t="s">
        <v>185</v>
      </c>
      <c r="R29" s="8"/>
      <c r="S29" s="172">
        <f t="shared" si="0"/>
        <v>2466</v>
      </c>
    </row>
    <row r="30" spans="1:19" x14ac:dyDescent="0.25">
      <c r="A30" s="171">
        <f t="shared" si="1"/>
        <v>20</v>
      </c>
      <c r="B30" s="83" t="e">
        <f>VLOOKUP($Q30,УЧАСТНИКИ!$A$5:$K$1101,3,FALSE)</f>
        <v>#N/A</v>
      </c>
      <c r="C30" s="250" t="e">
        <f>VLOOKUP($Q30,УЧАСТНИКИ!$A$5:$K$1101,4,FALSE)</f>
        <v>#N/A</v>
      </c>
      <c r="D30" s="91" t="e">
        <f>VLOOKUP($Q30,УЧАСТНИКИ!$A$5:$K$1101,8,FALSE)</f>
        <v>#N/A</v>
      </c>
      <c r="E30" s="83" t="e">
        <f>VLOOKUP($Q30,УЧАСТНИКИ!$A$5:$K$1101,5,FALSE)</f>
        <v>#N/A</v>
      </c>
      <c r="F30" s="91" t="e">
        <f>VLOOKUP($Q30,УЧАСТНИКИ!$A$5:$K$1101,7,FALSE)</f>
        <v>#N/A</v>
      </c>
      <c r="G30" s="69" t="e">
        <f>VLOOKUP($Q30,УЧАСТНИКИ!$A$5:$K$1101,11,FALSE)</f>
        <v>#N/A</v>
      </c>
      <c r="H30" s="159">
        <v>2467</v>
      </c>
      <c r="I30" s="173"/>
      <c r="J30" s="270"/>
      <c r="K30" s="159"/>
      <c r="L30" s="173"/>
      <c r="M30" s="173"/>
      <c r="N30" s="174"/>
      <c r="O30" s="69"/>
      <c r="P30" s="83" t="e">
        <f>VLOOKUP($Q30,УЧАСТНИКИ!$A$5:$K$1101,10,FALSE)</f>
        <v>#N/A</v>
      </c>
      <c r="Q30" s="279" t="s">
        <v>229</v>
      </c>
      <c r="R30" s="8"/>
      <c r="S30" s="172">
        <f t="shared" si="0"/>
        <v>2467</v>
      </c>
    </row>
    <row r="31" spans="1:19" x14ac:dyDescent="0.25">
      <c r="A31" s="171">
        <f t="shared" si="1"/>
        <v>21</v>
      </c>
      <c r="B31" s="83" t="e">
        <f>VLOOKUP($Q31,УЧАСТНИКИ!$A$5:$K$1101,3,FALSE)</f>
        <v>#N/A</v>
      </c>
      <c r="C31" s="250" t="e">
        <f>VLOOKUP($Q31,УЧАСТНИКИ!$A$5:$K$1101,4,FALSE)</f>
        <v>#N/A</v>
      </c>
      <c r="D31" s="91" t="e">
        <f>VLOOKUP($Q31,УЧАСТНИКИ!$A$5:$K$1101,8,FALSE)</f>
        <v>#N/A</v>
      </c>
      <c r="E31" s="83" t="e">
        <f>VLOOKUP($Q31,УЧАСТНИКИ!$A$5:$K$1101,5,FALSE)</f>
        <v>#N/A</v>
      </c>
      <c r="F31" s="91" t="e">
        <f>VLOOKUP($Q31,УЧАСТНИКИ!$A$5:$K$1101,7,FALSE)</f>
        <v>#N/A</v>
      </c>
      <c r="G31" s="69" t="e">
        <f>VLOOKUP($Q31,УЧАСТНИКИ!$A$5:$K$1101,11,FALSE)</f>
        <v>#N/A</v>
      </c>
      <c r="H31" s="159">
        <v>2470</v>
      </c>
      <c r="I31" s="173"/>
      <c r="J31" s="270"/>
      <c r="K31" s="159"/>
      <c r="L31" s="173"/>
      <c r="M31" s="173"/>
      <c r="N31" s="174"/>
      <c r="O31" s="69"/>
      <c r="P31" s="83" t="e">
        <f>VLOOKUP($Q31,УЧАСТНИКИ!$A$5:$K$1101,10,FALSE)</f>
        <v>#N/A</v>
      </c>
      <c r="Q31" s="279" t="s">
        <v>198</v>
      </c>
      <c r="R31" s="8"/>
      <c r="S31" s="172">
        <f t="shared" si="0"/>
        <v>2470</v>
      </c>
    </row>
    <row r="32" spans="1:19" x14ac:dyDescent="0.25">
      <c r="A32" s="171">
        <v>22</v>
      </c>
      <c r="B32" s="83" t="e">
        <f>VLOOKUP($Q32,УЧАСТНИКИ!$A$5:$K$1101,3,FALSE)</f>
        <v>#N/A</v>
      </c>
      <c r="C32" s="250" t="e">
        <f>VLOOKUP($Q32,УЧАСТНИКИ!$A$5:$K$1101,4,FALSE)</f>
        <v>#N/A</v>
      </c>
      <c r="D32" s="91" t="e">
        <f>VLOOKUP($Q32,УЧАСТНИКИ!$A$5:$K$1101,8,FALSE)</f>
        <v>#N/A</v>
      </c>
      <c r="E32" s="83" t="e">
        <f>VLOOKUP($Q32,УЧАСТНИКИ!$A$5:$K$1101,5,FALSE)</f>
        <v>#N/A</v>
      </c>
      <c r="F32" s="91" t="e">
        <f>VLOOKUP($Q32,УЧАСТНИКИ!$A$5:$K$1101,7,FALSE)</f>
        <v>#N/A</v>
      </c>
      <c r="G32" s="69" t="e">
        <f>VLOOKUP($Q32,УЧАСТНИКИ!$A$5:$K$1101,11,FALSE)</f>
        <v>#N/A</v>
      </c>
      <c r="H32" s="159">
        <v>2484</v>
      </c>
      <c r="I32" s="173"/>
      <c r="J32" s="270"/>
      <c r="K32" s="159"/>
      <c r="L32" s="173"/>
      <c r="M32" s="173"/>
      <c r="N32" s="174"/>
      <c r="O32" s="69"/>
      <c r="P32" s="83" t="e">
        <f>VLOOKUP($Q32,УЧАСТНИКИ!$A$5:$K$1101,10,FALSE)</f>
        <v>#N/A</v>
      </c>
      <c r="Q32" s="279" t="s">
        <v>350</v>
      </c>
      <c r="R32" s="8"/>
      <c r="S32" s="172">
        <f t="shared" si="0"/>
        <v>2484</v>
      </c>
    </row>
    <row r="33" spans="1:19" x14ac:dyDescent="0.25">
      <c r="A33" s="171">
        <v>23</v>
      </c>
      <c r="B33" s="83" t="str">
        <f>VLOOKUP($Q33,УЧАСТНИКИ!$A$5:$K$1101,3,FALSE)</f>
        <v>Падчик Дитрий</v>
      </c>
      <c r="C33" s="250">
        <f>VLOOKUP($Q33,УЧАСТНИКИ!$A$5:$K$1101,4,FALSE)</f>
        <v>1987</v>
      </c>
      <c r="D33" s="91">
        <f>VLOOKUP($Q33,УЧАСТНИКИ!$A$5:$K$1101,8,FALSE)</f>
        <v>2</v>
      </c>
      <c r="E33" s="83" t="str">
        <f>VLOOKUP($Q33,УЧАСТНИКИ!$A$5:$K$1101,5,FALSE)</f>
        <v>Шарыпово</v>
      </c>
      <c r="F33" s="91">
        <f>VLOOKUP($Q33,УЧАСТНИКИ!$A$5:$K$1101,7,FALSE)</f>
        <v>0</v>
      </c>
      <c r="G33" s="69">
        <f>VLOOKUP($Q33,УЧАСТНИКИ!$A$5:$K$1101,11,FALSE)</f>
        <v>0</v>
      </c>
      <c r="H33" s="159">
        <v>2491</v>
      </c>
      <c r="I33" s="173"/>
      <c r="J33" s="270"/>
      <c r="K33" s="159"/>
      <c r="L33" s="173"/>
      <c r="M33" s="173"/>
      <c r="N33" s="174"/>
      <c r="O33" s="69"/>
      <c r="P33" s="83" t="str">
        <f>VLOOKUP($Q33,УЧАСТНИКИ!$A$5:$K$1101,10,FALSE)</f>
        <v>Жильцова Г.В.</v>
      </c>
      <c r="Q33" s="279" t="s">
        <v>394</v>
      </c>
      <c r="R33" s="8"/>
      <c r="S33" s="172">
        <f t="shared" si="0"/>
        <v>2491</v>
      </c>
    </row>
    <row r="34" spans="1:19" x14ac:dyDescent="0.25">
      <c r="A34" s="171">
        <v>24</v>
      </c>
      <c r="B34" s="83" t="e">
        <f>VLOOKUP($Q34,УЧАСТНИКИ!$A$5:$K$1101,3,FALSE)</f>
        <v>#N/A</v>
      </c>
      <c r="C34" s="250" t="e">
        <f>VLOOKUP($Q34,УЧАСТНИКИ!$A$5:$K$1101,4,FALSE)</f>
        <v>#N/A</v>
      </c>
      <c r="D34" s="91" t="e">
        <f>VLOOKUP($Q34,УЧАСТНИКИ!$A$5:$K$1101,8,FALSE)</f>
        <v>#N/A</v>
      </c>
      <c r="E34" s="83" t="e">
        <f>VLOOKUP($Q34,УЧАСТНИКИ!$A$5:$K$1101,5,FALSE)</f>
        <v>#N/A</v>
      </c>
      <c r="F34" s="91" t="e">
        <f>VLOOKUP($Q34,УЧАСТНИКИ!$A$5:$K$1101,7,FALSE)</f>
        <v>#N/A</v>
      </c>
      <c r="G34" s="69" t="e">
        <f>VLOOKUP($Q34,УЧАСТНИКИ!$A$5:$K$1101,11,FALSE)</f>
        <v>#N/A</v>
      </c>
      <c r="H34" s="159">
        <v>2505</v>
      </c>
      <c r="I34" s="173"/>
      <c r="J34" s="270"/>
      <c r="K34" s="159"/>
      <c r="L34" s="173"/>
      <c r="M34" s="173"/>
      <c r="N34" s="174"/>
      <c r="O34" s="69"/>
      <c r="P34" s="83" t="e">
        <f>VLOOKUP($Q34,УЧАСТНИКИ!$A$5:$K$1101,10,FALSE)</f>
        <v>#N/A</v>
      </c>
      <c r="Q34" s="279" t="s">
        <v>85</v>
      </c>
      <c r="R34" s="8"/>
      <c r="S34" s="172">
        <f t="shared" si="0"/>
        <v>2505</v>
      </c>
    </row>
    <row r="35" spans="1:19" x14ac:dyDescent="0.25">
      <c r="A35" s="171">
        <v>25</v>
      </c>
      <c r="B35" s="83" t="e">
        <f>VLOOKUP($Q35,УЧАСТНИКИ!$A$5:$K$1101,3,FALSE)</f>
        <v>#N/A</v>
      </c>
      <c r="C35" s="250" t="e">
        <f>VLOOKUP($Q35,УЧАСТНИКИ!$A$5:$K$1101,4,FALSE)</f>
        <v>#N/A</v>
      </c>
      <c r="D35" s="91" t="e">
        <f>VLOOKUP($Q35,УЧАСТНИКИ!$A$5:$K$1101,8,FALSE)</f>
        <v>#N/A</v>
      </c>
      <c r="E35" s="83" t="e">
        <f>VLOOKUP($Q35,УЧАСТНИКИ!$A$5:$K$1101,5,FALSE)</f>
        <v>#N/A</v>
      </c>
      <c r="F35" s="91" t="e">
        <f>VLOOKUP($Q35,УЧАСТНИКИ!$A$5:$K$1101,7,FALSE)</f>
        <v>#N/A</v>
      </c>
      <c r="G35" s="69" t="e">
        <f>VLOOKUP($Q35,УЧАСТНИКИ!$A$5:$K$1101,11,FALSE)</f>
        <v>#N/A</v>
      </c>
      <c r="H35" s="159">
        <v>2511</v>
      </c>
      <c r="I35" s="173"/>
      <c r="J35" s="270"/>
      <c r="K35" s="159"/>
      <c r="L35" s="173"/>
      <c r="M35" s="173"/>
      <c r="N35" s="174"/>
      <c r="O35" s="69"/>
      <c r="P35" s="83" t="e">
        <f>VLOOKUP($Q35,УЧАСТНИКИ!$A$5:$K$1101,10,FALSE)</f>
        <v>#N/A</v>
      </c>
      <c r="Q35" s="34" t="s">
        <v>217</v>
      </c>
      <c r="R35" s="8"/>
      <c r="S35" s="172">
        <f t="shared" si="0"/>
        <v>2511</v>
      </c>
    </row>
    <row r="36" spans="1:19" x14ac:dyDescent="0.25">
      <c r="A36" s="171">
        <v>26</v>
      </c>
      <c r="B36" s="83" t="str">
        <f>VLOOKUP($Q36,УЧАСТНИКИ!$A$5:$K$1101,3,FALSE)</f>
        <v>Смольков Владислав</v>
      </c>
      <c r="C36" s="250">
        <f>VLOOKUP($Q36,УЧАСТНИКИ!$A$5:$K$1101,4,FALSE)</f>
        <v>2005</v>
      </c>
      <c r="D36" s="91" t="str">
        <f>VLOOKUP($Q36,УЧАСТНИКИ!$A$5:$K$1101,8,FALSE)</f>
        <v>КМС</v>
      </c>
      <c r="E36" s="83" t="str">
        <f>VLOOKUP($Q36,УЧАСТНИКИ!$A$5:$K$1101,5,FALSE)</f>
        <v>ЗАТО Железногорск</v>
      </c>
      <c r="F36" s="91">
        <f>VLOOKUP($Q36,УЧАСТНИКИ!$A$5:$K$1101,7,FALSE)</f>
        <v>0</v>
      </c>
      <c r="G36" s="69">
        <f>VLOOKUP($Q36,УЧАСТНИКИ!$A$5:$K$1101,11,FALSE)</f>
        <v>0</v>
      </c>
      <c r="H36" s="159">
        <v>2513</v>
      </c>
      <c r="I36" s="173"/>
      <c r="J36" s="270"/>
      <c r="K36" s="159"/>
      <c r="L36" s="173"/>
      <c r="M36" s="173"/>
      <c r="N36" s="174"/>
      <c r="O36" s="69"/>
      <c r="P36" s="83" t="str">
        <f>VLOOKUP($Q36,УЧАСТНИКИ!$A$5:$K$1101,10,FALSE)</f>
        <v>Дельников В.И.</v>
      </c>
      <c r="Q36" s="279" t="s">
        <v>287</v>
      </c>
      <c r="R36" s="8"/>
      <c r="S36" s="172">
        <f t="shared" si="0"/>
        <v>2513</v>
      </c>
    </row>
    <row r="37" spans="1:19" x14ac:dyDescent="0.25">
      <c r="A37" s="171">
        <v>27</v>
      </c>
      <c r="B37" s="83" t="str">
        <f>VLOOKUP($Q37,УЧАСТНИКИ!$A$5:$K$1101,3,FALSE)</f>
        <v>Швецов Роман</v>
      </c>
      <c r="C37" s="250">
        <f>VLOOKUP($Q37,УЧАСТНИКИ!$A$5:$K$1101,4,FALSE)</f>
        <v>2000</v>
      </c>
      <c r="D37" s="91" t="str">
        <f>VLOOKUP($Q37,УЧАСТНИКИ!$A$5:$K$1101,8,FALSE)</f>
        <v>3</v>
      </c>
      <c r="E37" s="83" t="str">
        <f>VLOOKUP($Q37,УЧАСТНИКИ!$A$5:$K$1101,5,FALSE)</f>
        <v>Шарыпово</v>
      </c>
      <c r="F37" s="91">
        <f>VLOOKUP($Q37,УЧАСТНИКИ!$A$5:$K$1101,7,FALSE)</f>
        <v>0</v>
      </c>
      <c r="G37" s="69">
        <f>VLOOKUP($Q37,УЧАСТНИКИ!$A$5:$K$1101,11,FALSE)</f>
        <v>0</v>
      </c>
      <c r="H37" s="159">
        <v>2521</v>
      </c>
      <c r="I37" s="173"/>
      <c r="J37" s="270"/>
      <c r="K37" s="159"/>
      <c r="L37" s="173"/>
      <c r="M37" s="173"/>
      <c r="N37" s="174"/>
      <c r="O37" s="69"/>
      <c r="P37" s="83" t="str">
        <f>VLOOKUP($Q37,УЧАСТНИКИ!$A$5:$K$1101,10,FALSE)</f>
        <v>Сенькин В.В.</v>
      </c>
      <c r="Q37" s="279" t="s">
        <v>247</v>
      </c>
      <c r="R37" s="8"/>
      <c r="S37" s="172">
        <f t="shared" si="0"/>
        <v>2521</v>
      </c>
    </row>
    <row r="38" spans="1:19" ht="22.8" x14ac:dyDescent="0.25">
      <c r="A38" s="171">
        <v>28</v>
      </c>
      <c r="B38" s="83" t="str">
        <f>VLOOKUP($Q38,УЧАСТНИКИ!$A$5:$K$1101,3,FALSE)</f>
        <v>Юдинцев Егор</v>
      </c>
      <c r="C38" s="250">
        <f>VLOOKUP($Q38,УЧАСТНИКИ!$A$5:$K$1101,4,FALSE)</f>
        <v>2005</v>
      </c>
      <c r="D38" s="91">
        <f>VLOOKUP($Q38,УЧАСТНИКИ!$A$5:$K$1101,8,FALSE)</f>
        <v>2</v>
      </c>
      <c r="E38" s="83" t="str">
        <f>VLOOKUP($Q38,УЧАСТНИКИ!$A$5:$K$1101,5,FALSE)</f>
        <v>Лесосибирск</v>
      </c>
      <c r="F38" s="91">
        <f>VLOOKUP($Q38,УЧАСТНИКИ!$A$5:$K$1101,7,FALSE)</f>
        <v>0</v>
      </c>
      <c r="G38" s="69">
        <f>VLOOKUP($Q38,УЧАСТНИКИ!$A$5:$K$1101,11,FALSE)</f>
        <v>0</v>
      </c>
      <c r="H38" s="159">
        <v>2524</v>
      </c>
      <c r="I38" s="173"/>
      <c r="J38" s="270"/>
      <c r="K38" s="159"/>
      <c r="L38" s="173"/>
      <c r="M38" s="173"/>
      <c r="N38" s="174"/>
      <c r="O38" s="69"/>
      <c r="P38" s="83" t="str">
        <f>VLOOKUP($Q38,УЧАСТНИКИ!$A$5:$K$1101,10,FALSE)</f>
        <v>Мельникова А.И., Паутов С.А.</v>
      </c>
      <c r="Q38" s="279" t="s">
        <v>325</v>
      </c>
      <c r="R38" s="8"/>
      <c r="S38" s="172">
        <f t="shared" si="0"/>
        <v>2524</v>
      </c>
    </row>
    <row r="39" spans="1:19" x14ac:dyDescent="0.25">
      <c r="A39" s="171">
        <v>29</v>
      </c>
      <c r="B39" s="83" t="e">
        <f>VLOOKUP($Q39,УЧАСТНИКИ!$A$5:$K$1101,3,FALSE)</f>
        <v>#N/A</v>
      </c>
      <c r="C39" s="250" t="e">
        <f>VLOOKUP($Q39,УЧАСТНИКИ!$A$5:$K$1101,4,FALSE)</f>
        <v>#N/A</v>
      </c>
      <c r="D39" s="91" t="e">
        <f>VLOOKUP($Q39,УЧАСТНИКИ!$A$5:$K$1101,8,FALSE)</f>
        <v>#N/A</v>
      </c>
      <c r="E39" s="83" t="e">
        <f>VLOOKUP($Q39,УЧАСТНИКИ!$A$5:$K$1101,5,FALSE)</f>
        <v>#N/A</v>
      </c>
      <c r="F39" s="91" t="e">
        <f>VLOOKUP($Q39,УЧАСТНИКИ!$A$5:$K$1101,7,FALSE)</f>
        <v>#N/A</v>
      </c>
      <c r="G39" s="69" t="e">
        <f>VLOOKUP($Q39,УЧАСТНИКИ!$A$5:$K$1101,11,FALSE)</f>
        <v>#N/A</v>
      </c>
      <c r="H39" s="159">
        <v>2549</v>
      </c>
      <c r="I39" s="173"/>
      <c r="J39" s="270"/>
      <c r="K39" s="159"/>
      <c r="L39" s="173"/>
      <c r="M39" s="173"/>
      <c r="N39" s="174"/>
      <c r="O39" s="69"/>
      <c r="P39" s="83" t="e">
        <f>VLOOKUP($Q39,УЧАСТНИКИ!$A$5:$K$1101,10,FALSE)</f>
        <v>#N/A</v>
      </c>
      <c r="Q39" s="279" t="s">
        <v>322</v>
      </c>
      <c r="R39" s="8"/>
      <c r="S39" s="172">
        <f t="shared" si="0"/>
        <v>2549</v>
      </c>
    </row>
    <row r="40" spans="1:19" x14ac:dyDescent="0.25">
      <c r="A40" s="171">
        <v>30</v>
      </c>
      <c r="B40" s="83" t="e">
        <f>VLOOKUP($Q40,УЧАСТНИКИ!$A$5:$K$1101,3,FALSE)</f>
        <v>#N/A</v>
      </c>
      <c r="C40" s="250" t="e">
        <f>VLOOKUP($Q40,УЧАСТНИКИ!$A$5:$K$1101,4,FALSE)</f>
        <v>#N/A</v>
      </c>
      <c r="D40" s="91" t="e">
        <f>VLOOKUP($Q40,УЧАСТНИКИ!$A$5:$K$1101,8,FALSE)</f>
        <v>#N/A</v>
      </c>
      <c r="E40" s="83" t="e">
        <f>VLOOKUP($Q40,УЧАСТНИКИ!$A$5:$K$1101,5,FALSE)</f>
        <v>#N/A</v>
      </c>
      <c r="F40" s="91" t="e">
        <f>VLOOKUP($Q40,УЧАСТНИКИ!$A$5:$K$1101,7,FALSE)</f>
        <v>#N/A</v>
      </c>
      <c r="G40" s="69" t="e">
        <f>VLOOKUP($Q40,УЧАСТНИКИ!$A$5:$K$1101,11,FALSE)</f>
        <v>#N/A</v>
      </c>
      <c r="H40" s="159">
        <v>2561</v>
      </c>
      <c r="I40" s="173"/>
      <c r="J40" s="270"/>
      <c r="K40" s="159"/>
      <c r="L40" s="173"/>
      <c r="M40" s="173"/>
      <c r="N40" s="174"/>
      <c r="O40" s="69"/>
      <c r="P40" s="83" t="e">
        <f>VLOOKUP($Q40,УЧАСТНИКИ!$A$5:$K$1101,10,FALSE)</f>
        <v>#N/A</v>
      </c>
      <c r="Q40" s="279" t="s">
        <v>258</v>
      </c>
      <c r="R40" s="8"/>
      <c r="S40" s="172">
        <f t="shared" si="0"/>
        <v>2561</v>
      </c>
    </row>
    <row r="41" spans="1:19" x14ac:dyDescent="0.25">
      <c r="A41" s="171">
        <v>31</v>
      </c>
      <c r="B41" s="83" t="e">
        <f>VLOOKUP($Q41,УЧАСТНИКИ!$A$5:$K$1101,3,FALSE)</f>
        <v>#N/A</v>
      </c>
      <c r="C41" s="250" t="e">
        <f>VLOOKUP($Q41,УЧАСТНИКИ!$A$5:$K$1101,4,FALSE)</f>
        <v>#N/A</v>
      </c>
      <c r="D41" s="91" t="e">
        <f>VLOOKUP($Q41,УЧАСТНИКИ!$A$5:$K$1101,8,FALSE)</f>
        <v>#N/A</v>
      </c>
      <c r="E41" s="83" t="e">
        <f>VLOOKUP($Q41,УЧАСТНИКИ!$A$5:$K$1101,5,FALSE)</f>
        <v>#N/A</v>
      </c>
      <c r="F41" s="91" t="e">
        <f>VLOOKUP($Q41,УЧАСТНИКИ!$A$5:$K$1101,7,FALSE)</f>
        <v>#N/A</v>
      </c>
      <c r="G41" s="69" t="e">
        <f>VLOOKUP($Q41,УЧАСТНИКИ!$A$5:$K$1101,11,FALSE)</f>
        <v>#N/A</v>
      </c>
      <c r="H41" s="159">
        <v>2571</v>
      </c>
      <c r="I41" s="173"/>
      <c r="J41" s="270"/>
      <c r="K41" s="159"/>
      <c r="L41" s="173"/>
      <c r="M41" s="173"/>
      <c r="N41" s="174"/>
      <c r="O41" s="69"/>
      <c r="P41" s="83" t="e">
        <f>VLOOKUP($Q41,УЧАСТНИКИ!$A$5:$K$1101,10,FALSE)</f>
        <v>#N/A</v>
      </c>
      <c r="Q41" s="112" t="s">
        <v>330</v>
      </c>
      <c r="R41" s="8"/>
      <c r="S41" s="172">
        <f t="shared" si="0"/>
        <v>2571</v>
      </c>
    </row>
    <row r="42" spans="1:19" x14ac:dyDescent="0.25">
      <c r="A42" s="171">
        <v>32</v>
      </c>
      <c r="B42" s="83" t="e">
        <f>VLOOKUP($Q42,УЧАСТНИКИ!$A$5:$K$1101,3,FALSE)</f>
        <v>#N/A</v>
      </c>
      <c r="C42" s="250" t="e">
        <f>VLOOKUP($Q42,УЧАСТНИКИ!$A$5:$K$1101,4,FALSE)</f>
        <v>#N/A</v>
      </c>
      <c r="D42" s="91" t="e">
        <f>VLOOKUP($Q42,УЧАСТНИКИ!$A$5:$K$1101,8,FALSE)</f>
        <v>#N/A</v>
      </c>
      <c r="E42" s="83" t="e">
        <f>VLOOKUP($Q42,УЧАСТНИКИ!$A$5:$K$1101,5,FALSE)</f>
        <v>#N/A</v>
      </c>
      <c r="F42" s="91" t="e">
        <f>VLOOKUP($Q42,УЧАСТНИКИ!$A$5:$K$1101,7,FALSE)</f>
        <v>#N/A</v>
      </c>
      <c r="G42" s="69" t="e">
        <f>VLOOKUP($Q42,УЧАСТНИКИ!$A$5:$K$1101,11,FALSE)</f>
        <v>#N/A</v>
      </c>
      <c r="H42" s="159">
        <v>2578</v>
      </c>
      <c r="I42" s="173"/>
      <c r="J42" s="270"/>
      <c r="K42" s="159"/>
      <c r="L42" s="173"/>
      <c r="M42" s="173"/>
      <c r="N42" s="174"/>
      <c r="O42" s="69"/>
      <c r="P42" s="83" t="e">
        <f>VLOOKUP($Q42,УЧАСТНИКИ!$A$5:$K$1101,10,FALSE)</f>
        <v>#N/A</v>
      </c>
      <c r="Q42" s="112" t="s">
        <v>261</v>
      </c>
      <c r="R42" s="8"/>
      <c r="S42" s="172">
        <f t="shared" si="0"/>
        <v>2578</v>
      </c>
    </row>
    <row r="43" spans="1:19" x14ac:dyDescent="0.25">
      <c r="A43" s="171">
        <v>33</v>
      </c>
      <c r="B43" s="83" t="e">
        <f>VLOOKUP($Q43,УЧАСТНИКИ!$A$5:$K$1101,3,FALSE)</f>
        <v>#N/A</v>
      </c>
      <c r="C43" s="250" t="e">
        <f>VLOOKUP($Q43,УЧАСТНИКИ!$A$5:$K$1101,4,FALSE)</f>
        <v>#N/A</v>
      </c>
      <c r="D43" s="91" t="e">
        <f>VLOOKUP($Q43,УЧАСТНИКИ!$A$5:$K$1101,8,FALSE)</f>
        <v>#N/A</v>
      </c>
      <c r="E43" s="83" t="e">
        <f>VLOOKUP($Q43,УЧАСТНИКИ!$A$5:$K$1101,5,FALSE)</f>
        <v>#N/A</v>
      </c>
      <c r="F43" s="91" t="e">
        <f>VLOOKUP($Q43,УЧАСТНИКИ!$A$5:$K$1101,7,FALSE)</f>
        <v>#N/A</v>
      </c>
      <c r="G43" s="69" t="e">
        <f>VLOOKUP($Q43,УЧАСТНИКИ!$A$5:$K$1101,11,FALSE)</f>
        <v>#N/A</v>
      </c>
      <c r="H43" s="159">
        <v>2582</v>
      </c>
      <c r="I43" s="173"/>
      <c r="J43" s="270"/>
      <c r="K43" s="159"/>
      <c r="L43" s="173"/>
      <c r="M43" s="173"/>
      <c r="N43" s="174"/>
      <c r="O43" s="69"/>
      <c r="P43" s="83" t="e">
        <f>VLOOKUP($Q43,УЧАСТНИКИ!$A$5:$K$1101,10,FALSE)</f>
        <v>#N/A</v>
      </c>
      <c r="Q43" s="279" t="s">
        <v>352</v>
      </c>
      <c r="R43" s="8"/>
      <c r="S43" s="172">
        <f t="shared" si="0"/>
        <v>2582</v>
      </c>
    </row>
    <row r="44" spans="1:19" x14ac:dyDescent="0.25">
      <c r="A44" s="171">
        <v>34</v>
      </c>
      <c r="B44" s="83" t="e">
        <f>VLOOKUP($Q44,УЧАСТНИКИ!$A$5:$K$1101,3,FALSE)</f>
        <v>#N/A</v>
      </c>
      <c r="C44" s="250" t="e">
        <f>VLOOKUP($Q44,УЧАСТНИКИ!$A$5:$K$1101,4,FALSE)</f>
        <v>#N/A</v>
      </c>
      <c r="D44" s="91" t="e">
        <f>VLOOKUP($Q44,УЧАСТНИКИ!$A$5:$K$1101,8,FALSE)</f>
        <v>#N/A</v>
      </c>
      <c r="E44" s="83" t="e">
        <f>VLOOKUP($Q44,УЧАСТНИКИ!$A$5:$K$1101,5,FALSE)</f>
        <v>#N/A</v>
      </c>
      <c r="F44" s="91" t="e">
        <f>VLOOKUP($Q44,УЧАСТНИКИ!$A$5:$K$1101,7,FALSE)</f>
        <v>#N/A</v>
      </c>
      <c r="G44" s="69" t="e">
        <f>VLOOKUP($Q44,УЧАСТНИКИ!$A$5:$K$1101,11,FALSE)</f>
        <v>#N/A</v>
      </c>
      <c r="H44" s="159">
        <v>2599</v>
      </c>
      <c r="I44" s="173"/>
      <c r="J44" s="270"/>
      <c r="K44" s="159"/>
      <c r="L44" s="173"/>
      <c r="M44" s="173"/>
      <c r="N44" s="174"/>
      <c r="O44" s="69"/>
      <c r="P44" s="83" t="e">
        <f>VLOOKUP($Q44,УЧАСТНИКИ!$A$5:$K$1101,10,FALSE)</f>
        <v>#N/A</v>
      </c>
      <c r="Q44" s="34" t="s">
        <v>264</v>
      </c>
      <c r="R44" s="8"/>
      <c r="S44" s="172">
        <f t="shared" si="0"/>
        <v>2599</v>
      </c>
    </row>
    <row r="45" spans="1:19" x14ac:dyDescent="0.25">
      <c r="A45" s="171">
        <v>35</v>
      </c>
      <c r="B45" s="83" t="e">
        <f>VLOOKUP($Q45,УЧАСТНИКИ!$A$5:$K$1101,3,FALSE)</f>
        <v>#N/A</v>
      </c>
      <c r="C45" s="250" t="e">
        <f>VLOOKUP($Q45,УЧАСТНИКИ!$A$5:$K$1101,4,FALSE)</f>
        <v>#N/A</v>
      </c>
      <c r="D45" s="91" t="e">
        <f>VLOOKUP($Q45,УЧАСТНИКИ!$A$5:$K$1101,8,FALSE)</f>
        <v>#N/A</v>
      </c>
      <c r="E45" s="83" t="e">
        <f>VLOOKUP($Q45,УЧАСТНИКИ!$A$5:$K$1101,5,FALSE)</f>
        <v>#N/A</v>
      </c>
      <c r="F45" s="91" t="e">
        <f>VLOOKUP($Q45,УЧАСТНИКИ!$A$5:$K$1101,7,FALSE)</f>
        <v>#N/A</v>
      </c>
      <c r="G45" s="69"/>
      <c r="H45" s="159">
        <v>2621</v>
      </c>
      <c r="I45" s="173"/>
      <c r="J45" s="270"/>
      <c r="K45" s="159"/>
      <c r="L45" s="173"/>
      <c r="M45" s="173"/>
      <c r="N45" s="174"/>
      <c r="O45" s="69"/>
      <c r="P45" s="83" t="e">
        <f>VLOOKUP($Q45,УЧАСТНИКИ!$A$5:$K$1101,10,FALSE)</f>
        <v>#N/A</v>
      </c>
      <c r="Q45" s="112" t="s">
        <v>269</v>
      </c>
      <c r="R45" s="8"/>
      <c r="S45" s="172">
        <f t="shared" si="0"/>
        <v>2621</v>
      </c>
    </row>
    <row r="46" spans="1:19" x14ac:dyDescent="0.25">
      <c r="A46" s="171">
        <v>36</v>
      </c>
      <c r="B46" s="83" t="str">
        <f>VLOOKUP($Q46,УЧАСТНИКИ!$A$5:$K$1101,3,FALSE)</f>
        <v>Радченко Денис</v>
      </c>
      <c r="C46" s="250">
        <f>VLOOKUP($Q46,УЧАСТНИКИ!$A$5:$K$1101,4,FALSE)</f>
        <v>2000</v>
      </c>
      <c r="D46" s="91" t="str">
        <f>VLOOKUP($Q46,УЧАСТНИКИ!$A$5:$K$1101,8,FALSE)</f>
        <v>КМС</v>
      </c>
      <c r="E46" s="83" t="str">
        <f>VLOOKUP($Q46,УЧАСТНИКИ!$A$5:$K$1101,5,FALSE)</f>
        <v>Ачинск</v>
      </c>
      <c r="F46" s="91">
        <f>VLOOKUP($Q46,УЧАСТНИКИ!$A$5:$K$1101,7,FALSE)</f>
        <v>0</v>
      </c>
      <c r="G46" s="69">
        <f>VLOOKUP($Q46,УЧАСТНИКИ!$A$5:$K$1101,11,FALSE)</f>
        <v>0</v>
      </c>
      <c r="H46" s="159">
        <v>2649</v>
      </c>
      <c r="I46" s="173"/>
      <c r="J46" s="270"/>
      <c r="K46" s="159"/>
      <c r="L46" s="173"/>
      <c r="M46" s="173"/>
      <c r="N46" s="174"/>
      <c r="O46" s="69"/>
      <c r="P46" s="83" t="str">
        <f>VLOOKUP($Q46,УЧАСТНИКИ!$A$5:$K$1101,10,FALSE)</f>
        <v>Владимиров И.А.</v>
      </c>
      <c r="Q46" s="112" t="s">
        <v>253</v>
      </c>
      <c r="R46" s="8"/>
      <c r="S46" s="172">
        <f t="shared" si="0"/>
        <v>2649</v>
      </c>
    </row>
    <row r="47" spans="1:19" x14ac:dyDescent="0.25">
      <c r="A47" s="171"/>
      <c r="B47" s="83" t="e">
        <f>VLOOKUP($Q47,УЧАСТНИКИ!$A$5:$K$1101,3,FALSE)</f>
        <v>#N/A</v>
      </c>
      <c r="C47" s="250" t="e">
        <f>VLOOKUP($Q47,УЧАСТНИКИ!$A$5:$K$1101,4,FALSE)</f>
        <v>#N/A</v>
      </c>
      <c r="D47" s="91" t="e">
        <f>VLOOKUP($Q47,УЧАСТНИКИ!$A$5:$K$1101,8,FALSE)</f>
        <v>#N/A</v>
      </c>
      <c r="E47" s="83" t="e">
        <f>VLOOKUP($Q47,УЧАСТНИКИ!$A$5:$K$1101,5,FALSE)</f>
        <v>#N/A</v>
      </c>
      <c r="F47" s="91" t="e">
        <f>VLOOKUP($Q47,УЧАСТНИКИ!$A$5:$K$1101,7,FALSE)</f>
        <v>#N/A</v>
      </c>
      <c r="G47" s="69" t="e">
        <f>VLOOKUP($Q47,УЧАСТНИКИ!$A$5:$K$1101,11,FALSE)</f>
        <v>#N/A</v>
      </c>
      <c r="H47" s="159"/>
      <c r="I47" s="271"/>
      <c r="J47" s="173"/>
      <c r="K47" s="159"/>
      <c r="L47" s="173"/>
      <c r="M47" s="173"/>
      <c r="N47" s="174"/>
      <c r="O47" s="69"/>
      <c r="P47" s="83" t="e">
        <f>VLOOKUP($Q47,УЧАСТНИКИ!$A$5:$K$1101,10,FALSE)</f>
        <v>#N/A</v>
      </c>
      <c r="Q47" s="279" t="s">
        <v>147</v>
      </c>
      <c r="R47" s="8"/>
      <c r="S47" s="172">
        <f t="shared" si="0"/>
        <v>0</v>
      </c>
    </row>
    <row r="48" spans="1:19" x14ac:dyDescent="0.25">
      <c r="A48" s="171"/>
      <c r="B48" s="83" t="e">
        <f>VLOOKUP($Q48,УЧАСТНИКИ!$A$5:$K$1101,3,FALSE)</f>
        <v>#N/A</v>
      </c>
      <c r="C48" s="250" t="e">
        <f>VLOOKUP($Q48,УЧАСТНИКИ!$A$5:$K$1101,4,FALSE)</f>
        <v>#N/A</v>
      </c>
      <c r="D48" s="91" t="e">
        <f>VLOOKUP($Q48,УЧАСТНИКИ!$A$5:$K$1101,8,FALSE)</f>
        <v>#N/A</v>
      </c>
      <c r="E48" s="83" t="e">
        <f>VLOOKUP($Q48,УЧАСТНИКИ!$A$5:$K$1101,5,FALSE)</f>
        <v>#N/A</v>
      </c>
      <c r="F48" s="91" t="e">
        <f>VLOOKUP($Q48,УЧАСТНИКИ!$A$5:$K$1101,7,FALSE)</f>
        <v>#N/A</v>
      </c>
      <c r="G48" s="69" t="e">
        <f>VLOOKUP($Q48,УЧАСТНИКИ!$A$5:$K$1101,11,FALSE)</f>
        <v>#N/A</v>
      </c>
      <c r="H48" s="159"/>
      <c r="I48" s="271"/>
      <c r="J48" s="173"/>
      <c r="K48" s="159"/>
      <c r="L48" s="173"/>
      <c r="M48" s="173"/>
      <c r="N48" s="174"/>
      <c r="O48" s="69"/>
      <c r="P48" s="83" t="e">
        <f>VLOOKUP($Q48,УЧАСТНИКИ!$A$5:$K$1101,10,FALSE)</f>
        <v>#N/A</v>
      </c>
      <c r="Q48" s="279" t="s">
        <v>360</v>
      </c>
      <c r="R48" s="8"/>
      <c r="S48" s="172">
        <f t="shared" si="0"/>
        <v>0</v>
      </c>
    </row>
    <row r="49" spans="1:19" x14ac:dyDescent="0.25">
      <c r="A49" s="50"/>
      <c r="I49" s="47"/>
    </row>
    <row r="50" spans="1:19" x14ac:dyDescent="0.25">
      <c r="A50" s="171" t="s">
        <v>183</v>
      </c>
      <c r="B50" s="83" t="e">
        <f>VLOOKUP($Q50,УЧАСТНИКИ!$A$5:$K$1101,3,FALSE)</f>
        <v>#N/A</v>
      </c>
      <c r="C50" s="250" t="e">
        <f>VLOOKUP($Q50,УЧАСТНИКИ!$A$5:$K$1101,4,FALSE)</f>
        <v>#N/A</v>
      </c>
      <c r="D50" s="91" t="e">
        <f>VLOOKUP($Q50,УЧАСТНИКИ!$A$5:$K$1101,8,FALSE)</f>
        <v>#N/A</v>
      </c>
      <c r="E50" s="83" t="e">
        <f>VLOOKUP($Q50,УЧАСТНИКИ!$A$5:$K$1101,5,FALSE)</f>
        <v>#N/A</v>
      </c>
      <c r="F50" s="91" t="e">
        <f>VLOOKUP($Q50,УЧАСТНИКИ!$A$5:$K$1101,7,FALSE)</f>
        <v>#N/A</v>
      </c>
      <c r="G50" s="69" t="e">
        <f>VLOOKUP($Q50,УЧАСТНИКИ!$A$5:$K$1101,11,FALSE)</f>
        <v>#N/A</v>
      </c>
      <c r="H50" s="159">
        <v>2472</v>
      </c>
      <c r="I50" s="173"/>
      <c r="J50" s="270"/>
      <c r="K50" s="159"/>
      <c r="L50" s="173"/>
      <c r="M50" s="173"/>
      <c r="N50" s="174"/>
      <c r="O50" s="69"/>
      <c r="P50" s="83" t="e">
        <f>VLOOKUP($Q50,УЧАСТНИКИ!$A$5:$K$1101,10,FALSE)</f>
        <v>#N/A</v>
      </c>
      <c r="Q50" s="279" t="s">
        <v>390</v>
      </c>
      <c r="R50" s="8"/>
      <c r="S50" s="172">
        <f>MIN(H50,K50)</f>
        <v>2472</v>
      </c>
    </row>
    <row r="51" spans="1:19" x14ac:dyDescent="0.25">
      <c r="A51" s="50"/>
    </row>
    <row r="52" spans="1:19" x14ac:dyDescent="0.25">
      <c r="A52" s="50"/>
    </row>
    <row r="53" spans="1:19" x14ac:dyDescent="0.25">
      <c r="A53" s="50"/>
    </row>
    <row r="54" spans="1:19" x14ac:dyDescent="0.25">
      <c r="A54" s="50"/>
    </row>
  </sheetData>
  <sortState ref="A11:AA18">
    <sortCondition ref="K11:K18"/>
  </sortState>
  <mergeCells count="10">
    <mergeCell ref="A7:B7"/>
    <mergeCell ref="A8:B8"/>
    <mergeCell ref="F8:G8"/>
    <mergeCell ref="F9:G9"/>
    <mergeCell ref="A1:P1"/>
    <mergeCell ref="A2:P2"/>
    <mergeCell ref="A3:P3"/>
    <mergeCell ref="A4:P4"/>
    <mergeCell ref="A5:P5"/>
    <mergeCell ref="A6:P6"/>
  </mergeCells>
  <pageMargins left="0.39370078740157483" right="0.39370078740157483" top="0.70866141732283472" bottom="0.39370078740157483" header="0" footer="0"/>
  <pageSetup paperSize="9" scale="9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780"/>
  <sheetViews>
    <sheetView topLeftCell="A7" zoomScale="106" zoomScaleNormal="106" workbookViewId="0">
      <selection activeCell="C19" sqref="C19"/>
    </sheetView>
  </sheetViews>
  <sheetFormatPr defaultColWidth="9.109375" defaultRowHeight="13.2" x14ac:dyDescent="0.25"/>
  <cols>
    <col min="1" max="1" width="6.88671875" style="5" customWidth="1"/>
    <col min="2" max="2" width="6.44140625" style="5" hidden="1" customWidth="1"/>
    <col min="3" max="3" width="27.6640625" style="5" customWidth="1"/>
    <col min="4" max="4" width="10.33203125" style="5" bestFit="1" customWidth="1"/>
    <col min="5" max="5" width="44.44140625" style="285" customWidth="1"/>
    <col min="6" max="6" width="9.88671875" style="5" hidden="1" customWidth="1"/>
    <col min="7" max="7" width="10.5546875" style="5" hidden="1" customWidth="1"/>
    <col min="8" max="8" width="7.33203125" style="5" customWidth="1"/>
    <col min="9" max="9" width="5" style="5" customWidth="1"/>
    <col min="10" max="10" width="40" style="5" customWidth="1"/>
    <col min="11" max="11" width="15.5546875" style="5" customWidth="1"/>
    <col min="12" max="15" width="9.109375" style="229"/>
    <col min="16" max="16" width="31.6640625" style="229" customWidth="1"/>
    <col min="17" max="16384" width="9.109375" style="229"/>
  </cols>
  <sheetData>
    <row r="1" spans="1:14" x14ac:dyDescent="0.25">
      <c r="A1" s="385"/>
      <c r="B1" s="385"/>
      <c r="C1" s="385"/>
      <c r="D1" s="385"/>
      <c r="E1" s="401"/>
      <c r="F1" s="385"/>
      <c r="G1" s="385"/>
      <c r="H1" s="385"/>
      <c r="I1" s="385"/>
      <c r="J1" s="385"/>
      <c r="K1" s="385"/>
      <c r="L1" s="385"/>
      <c r="M1" s="385"/>
      <c r="N1" s="385"/>
    </row>
    <row r="2" spans="1:14" x14ac:dyDescent="0.25">
      <c r="A2" s="385"/>
      <c r="B2" s="385"/>
      <c r="C2" s="385"/>
      <c r="D2" s="385"/>
      <c r="E2" s="401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3.8" thickBot="1" x14ac:dyDescent="0.3">
      <c r="A3" s="405"/>
      <c r="B3" s="405"/>
      <c r="C3" s="405"/>
      <c r="D3" s="405"/>
      <c r="E3" s="406"/>
      <c r="F3" s="405"/>
      <c r="G3" s="405"/>
      <c r="H3" s="405"/>
      <c r="I3" s="405"/>
      <c r="J3" s="405"/>
      <c r="K3" s="385"/>
      <c r="L3" s="385"/>
      <c r="M3" s="385"/>
      <c r="N3" s="385"/>
    </row>
    <row r="4" spans="1:14" s="294" customFormat="1" ht="23.25" customHeight="1" thickBot="1" x14ac:dyDescent="0.3">
      <c r="A4" s="410" t="s">
        <v>419</v>
      </c>
      <c r="B4" s="411" t="s">
        <v>31</v>
      </c>
      <c r="C4" s="411" t="s">
        <v>32</v>
      </c>
      <c r="D4" s="411" t="s">
        <v>33</v>
      </c>
      <c r="E4" s="412" t="s">
        <v>34</v>
      </c>
      <c r="F4" s="411" t="s">
        <v>30</v>
      </c>
      <c r="G4" s="411" t="s">
        <v>98</v>
      </c>
      <c r="H4" s="411" t="s">
        <v>52</v>
      </c>
      <c r="I4" s="411"/>
      <c r="J4" s="413" t="s">
        <v>35</v>
      </c>
      <c r="K4" s="404" t="s">
        <v>104</v>
      </c>
      <c r="L4" s="402"/>
      <c r="M4" s="403"/>
      <c r="N4" s="403" t="s">
        <v>418</v>
      </c>
    </row>
    <row r="5" spans="1:14" ht="15" x14ac:dyDescent="0.25">
      <c r="A5" s="519" t="s">
        <v>251</v>
      </c>
      <c r="B5" s="407"/>
      <c r="C5" s="408" t="s">
        <v>1319</v>
      </c>
      <c r="D5" s="518">
        <v>1986</v>
      </c>
      <c r="E5" s="409" t="s">
        <v>1320</v>
      </c>
      <c r="F5" s="408"/>
      <c r="G5" s="408"/>
      <c r="H5" s="457" t="s">
        <v>40</v>
      </c>
      <c r="I5" s="408"/>
      <c r="J5" s="408" t="s">
        <v>1321</v>
      </c>
      <c r="K5" s="384"/>
      <c r="L5" s="385"/>
      <c r="M5" s="385"/>
      <c r="N5" s="385" t="s">
        <v>40</v>
      </c>
    </row>
    <row r="6" spans="1:14" ht="15" x14ac:dyDescent="0.25">
      <c r="A6" s="460" t="s">
        <v>394</v>
      </c>
      <c r="B6" s="381"/>
      <c r="C6" s="387" t="s">
        <v>1322</v>
      </c>
      <c r="D6" s="458">
        <v>1987</v>
      </c>
      <c r="E6" s="409" t="s">
        <v>1320</v>
      </c>
      <c r="F6" s="381"/>
      <c r="G6" s="381"/>
      <c r="H6" s="461">
        <v>2</v>
      </c>
      <c r="I6" s="381"/>
      <c r="J6" s="408" t="s">
        <v>1321</v>
      </c>
      <c r="K6" s="390"/>
      <c r="L6" s="385"/>
      <c r="M6" s="385"/>
      <c r="N6" s="385" t="s">
        <v>41</v>
      </c>
    </row>
    <row r="7" spans="1:14" ht="15" x14ac:dyDescent="0.25">
      <c r="A7" s="520" t="s">
        <v>249</v>
      </c>
      <c r="B7" s="380"/>
      <c r="C7" s="381" t="s">
        <v>1323</v>
      </c>
      <c r="D7" s="458">
        <v>2003</v>
      </c>
      <c r="E7" s="409" t="s">
        <v>1320</v>
      </c>
      <c r="F7" s="381"/>
      <c r="G7" s="381"/>
      <c r="H7" s="460" t="s">
        <v>42</v>
      </c>
      <c r="I7" s="381"/>
      <c r="J7" s="989" t="s">
        <v>1324</v>
      </c>
      <c r="K7" s="384"/>
      <c r="L7" s="385"/>
      <c r="M7" s="385"/>
      <c r="N7" s="385" t="s">
        <v>42</v>
      </c>
    </row>
    <row r="8" spans="1:14" ht="15" x14ac:dyDescent="0.25">
      <c r="A8" s="520" t="s">
        <v>247</v>
      </c>
      <c r="B8" s="380"/>
      <c r="C8" s="381" t="s">
        <v>1325</v>
      </c>
      <c r="D8" s="458">
        <v>2000</v>
      </c>
      <c r="E8" s="409" t="s">
        <v>1320</v>
      </c>
      <c r="F8" s="381"/>
      <c r="G8" s="381"/>
      <c r="H8" s="460" t="s">
        <v>42</v>
      </c>
      <c r="I8" s="381"/>
      <c r="J8" s="989" t="s">
        <v>1324</v>
      </c>
      <c r="K8" s="384"/>
      <c r="L8" s="385"/>
      <c r="M8" s="385"/>
      <c r="N8" s="385" t="s">
        <v>43</v>
      </c>
    </row>
    <row r="9" spans="1:14" ht="15" x14ac:dyDescent="0.25">
      <c r="A9" s="520" t="s">
        <v>126</v>
      </c>
      <c r="B9" s="380"/>
      <c r="C9" s="381" t="s">
        <v>1326</v>
      </c>
      <c r="D9" s="458">
        <v>2006</v>
      </c>
      <c r="E9" s="409" t="s">
        <v>1320</v>
      </c>
      <c r="F9" s="381"/>
      <c r="G9" s="381"/>
      <c r="H9" s="460" t="s">
        <v>42</v>
      </c>
      <c r="I9" s="381"/>
      <c r="J9" s="989" t="s">
        <v>1324</v>
      </c>
      <c r="K9" s="384"/>
      <c r="L9" s="385"/>
      <c r="M9" s="385"/>
      <c r="N9" s="385" t="s">
        <v>44</v>
      </c>
    </row>
    <row r="10" spans="1:14" ht="15" x14ac:dyDescent="0.25">
      <c r="A10" s="520" t="s">
        <v>248</v>
      </c>
      <c r="B10" s="380"/>
      <c r="C10" s="381" t="s">
        <v>1327</v>
      </c>
      <c r="D10" s="458">
        <v>2006</v>
      </c>
      <c r="E10" s="409" t="s">
        <v>1320</v>
      </c>
      <c r="F10" s="381"/>
      <c r="G10" s="381"/>
      <c r="H10" s="460" t="s">
        <v>41</v>
      </c>
      <c r="I10" s="381"/>
      <c r="J10" s="989" t="s">
        <v>1321</v>
      </c>
      <c r="K10" s="384"/>
      <c r="L10" s="385"/>
      <c r="M10" s="385"/>
      <c r="N10" s="385" t="s">
        <v>45</v>
      </c>
    </row>
    <row r="11" spans="1:14" ht="15" x14ac:dyDescent="0.25">
      <c r="A11" s="520" t="s">
        <v>246</v>
      </c>
      <c r="B11" s="380"/>
      <c r="C11" s="381" t="s">
        <v>1328</v>
      </c>
      <c r="D11" s="458">
        <v>1989</v>
      </c>
      <c r="E11" s="409" t="s">
        <v>1320</v>
      </c>
      <c r="F11" s="381"/>
      <c r="G11" s="381"/>
      <c r="H11" s="460" t="s">
        <v>42</v>
      </c>
      <c r="I11" s="381"/>
      <c r="J11" s="989" t="s">
        <v>1329</v>
      </c>
      <c r="K11" s="390"/>
      <c r="L11" s="385"/>
      <c r="M11" s="385"/>
      <c r="N11" s="385" t="s">
        <v>46</v>
      </c>
    </row>
    <row r="12" spans="1:14" ht="15" x14ac:dyDescent="0.25">
      <c r="A12" s="520" t="s">
        <v>1330</v>
      </c>
      <c r="B12" s="380"/>
      <c r="C12" s="387" t="s">
        <v>1331</v>
      </c>
      <c r="D12" s="458">
        <v>2006</v>
      </c>
      <c r="E12" s="409" t="s">
        <v>1332</v>
      </c>
      <c r="F12" s="381"/>
      <c r="G12" s="381"/>
      <c r="H12" s="459">
        <v>2</v>
      </c>
      <c r="I12" s="381"/>
      <c r="J12" s="381" t="s">
        <v>1333</v>
      </c>
      <c r="K12" s="384"/>
      <c r="L12" s="385"/>
      <c r="M12" s="385"/>
      <c r="N12" s="385" t="s">
        <v>84</v>
      </c>
    </row>
    <row r="13" spans="1:14" ht="15" x14ac:dyDescent="0.25">
      <c r="A13" s="520" t="s">
        <v>1334</v>
      </c>
      <c r="B13" s="380"/>
      <c r="C13" s="387" t="s">
        <v>1335</v>
      </c>
      <c r="D13" s="458">
        <v>2006</v>
      </c>
      <c r="E13" s="409" t="s">
        <v>1332</v>
      </c>
      <c r="F13" s="381"/>
      <c r="G13" s="381"/>
      <c r="H13" s="459">
        <v>2</v>
      </c>
      <c r="I13" s="381"/>
      <c r="J13" s="381" t="s">
        <v>1333</v>
      </c>
      <c r="K13" s="384"/>
      <c r="L13" s="385"/>
      <c r="M13" s="385"/>
      <c r="N13" s="385" t="s">
        <v>90</v>
      </c>
    </row>
    <row r="14" spans="1:14" ht="15" x14ac:dyDescent="0.25">
      <c r="A14" s="520" t="s">
        <v>92</v>
      </c>
      <c r="B14" s="380"/>
      <c r="C14" s="387" t="s">
        <v>1336</v>
      </c>
      <c r="D14" s="458">
        <v>2004</v>
      </c>
      <c r="E14" s="409" t="s">
        <v>1332</v>
      </c>
      <c r="F14" s="381"/>
      <c r="G14" s="381"/>
      <c r="H14" s="459" t="s">
        <v>110</v>
      </c>
      <c r="I14" s="381"/>
      <c r="J14" s="381" t="s">
        <v>1333</v>
      </c>
      <c r="K14" s="384"/>
      <c r="L14" s="385"/>
      <c r="M14" s="385"/>
      <c r="N14" s="385" t="s">
        <v>89</v>
      </c>
    </row>
    <row r="15" spans="1:14" ht="15" x14ac:dyDescent="0.25">
      <c r="A15" s="520" t="s">
        <v>1440</v>
      </c>
      <c r="B15" s="381"/>
      <c r="C15" s="387" t="s">
        <v>1337</v>
      </c>
      <c r="D15" s="458">
        <v>2003</v>
      </c>
      <c r="E15" s="409" t="s">
        <v>1332</v>
      </c>
      <c r="F15" s="381"/>
      <c r="G15" s="381"/>
      <c r="H15" s="461">
        <v>1</v>
      </c>
      <c r="I15" s="381"/>
      <c r="J15" s="381" t="s">
        <v>1338</v>
      </c>
      <c r="K15" s="390"/>
      <c r="L15" s="385"/>
      <c r="M15" s="385"/>
      <c r="N15" s="385" t="s">
        <v>88</v>
      </c>
    </row>
    <row r="16" spans="1:14" ht="15" x14ac:dyDescent="0.25">
      <c r="A16" s="520" t="s">
        <v>1433</v>
      </c>
      <c r="B16" s="381"/>
      <c r="C16" s="387" t="s">
        <v>1340</v>
      </c>
      <c r="D16" s="458">
        <v>2004</v>
      </c>
      <c r="E16" s="409" t="s">
        <v>1332</v>
      </c>
      <c r="F16" s="381"/>
      <c r="G16" s="381"/>
      <c r="H16" s="461" t="s">
        <v>110</v>
      </c>
      <c r="I16" s="381"/>
      <c r="J16" s="408" t="s">
        <v>1338</v>
      </c>
      <c r="K16" s="390"/>
      <c r="L16" s="385"/>
      <c r="M16" s="385"/>
      <c r="N16" s="385" t="s">
        <v>87</v>
      </c>
    </row>
    <row r="17" spans="1:14" ht="15" x14ac:dyDescent="0.25">
      <c r="A17" s="520" t="s">
        <v>1434</v>
      </c>
      <c r="B17" s="380"/>
      <c r="C17" s="387" t="s">
        <v>1341</v>
      </c>
      <c r="D17" s="458">
        <v>2005</v>
      </c>
      <c r="E17" s="383" t="s">
        <v>1332</v>
      </c>
      <c r="F17" s="381"/>
      <c r="G17" s="381"/>
      <c r="H17" s="461" t="s">
        <v>110</v>
      </c>
      <c r="I17" s="381"/>
      <c r="J17" s="408" t="s">
        <v>1338</v>
      </c>
      <c r="K17" s="384"/>
      <c r="L17" s="385"/>
      <c r="M17" s="385"/>
      <c r="N17" s="385" t="s">
        <v>86</v>
      </c>
    </row>
    <row r="18" spans="1:14" ht="15" x14ac:dyDescent="0.25">
      <c r="A18" s="520" t="s">
        <v>1339</v>
      </c>
      <c r="B18" s="380"/>
      <c r="C18" s="387" t="s">
        <v>1342</v>
      </c>
      <c r="D18" s="458">
        <v>1991</v>
      </c>
      <c r="E18" s="383" t="s">
        <v>1332</v>
      </c>
      <c r="F18" s="381"/>
      <c r="G18" s="381"/>
      <c r="H18" s="461">
        <v>1</v>
      </c>
      <c r="I18" s="381"/>
      <c r="J18" s="387" t="s">
        <v>1329</v>
      </c>
      <c r="K18" s="384"/>
      <c r="L18" s="385"/>
      <c r="M18" s="385"/>
      <c r="N18" s="385" t="s">
        <v>85</v>
      </c>
    </row>
    <row r="19" spans="1:14" ht="15" x14ac:dyDescent="0.25">
      <c r="A19" s="520" t="s">
        <v>1435</v>
      </c>
      <c r="B19" s="381"/>
      <c r="C19" s="387" t="s">
        <v>1343</v>
      </c>
      <c r="D19" s="458">
        <v>1995</v>
      </c>
      <c r="E19" s="383" t="s">
        <v>1344</v>
      </c>
      <c r="F19" s="381"/>
      <c r="G19" s="381"/>
      <c r="H19" s="459" t="s">
        <v>448</v>
      </c>
      <c r="I19" s="381"/>
      <c r="J19" s="387" t="s">
        <v>1345</v>
      </c>
      <c r="K19" s="390"/>
      <c r="L19" s="385"/>
      <c r="M19" s="385"/>
      <c r="N19" s="385" t="s">
        <v>91</v>
      </c>
    </row>
    <row r="20" spans="1:14" ht="15" x14ac:dyDescent="0.25">
      <c r="A20" s="520" t="s">
        <v>287</v>
      </c>
      <c r="B20" s="380"/>
      <c r="C20" s="381" t="s">
        <v>1346</v>
      </c>
      <c r="D20" s="458">
        <v>2005</v>
      </c>
      <c r="E20" s="383" t="s">
        <v>1344</v>
      </c>
      <c r="F20" s="381"/>
      <c r="G20" s="381"/>
      <c r="H20" s="460" t="s">
        <v>110</v>
      </c>
      <c r="I20" s="381"/>
      <c r="J20" s="381" t="s">
        <v>1345</v>
      </c>
      <c r="K20" s="384"/>
      <c r="L20" s="385"/>
      <c r="M20" s="385"/>
      <c r="N20" s="385" t="s">
        <v>189</v>
      </c>
    </row>
    <row r="21" spans="1:14" ht="15" x14ac:dyDescent="0.25">
      <c r="A21" s="520" t="s">
        <v>289</v>
      </c>
      <c r="B21" s="381"/>
      <c r="C21" s="381" t="s">
        <v>1347</v>
      </c>
      <c r="D21" s="458">
        <v>2003</v>
      </c>
      <c r="E21" s="388" t="s">
        <v>1344</v>
      </c>
      <c r="F21" s="381"/>
      <c r="G21" s="381"/>
      <c r="H21" s="460" t="s">
        <v>40</v>
      </c>
      <c r="I21" s="381"/>
      <c r="J21" s="414" t="s">
        <v>1348</v>
      </c>
      <c r="K21" s="390"/>
      <c r="L21" s="385"/>
      <c r="M21" s="385"/>
      <c r="N21" s="385" t="s">
        <v>92</v>
      </c>
    </row>
    <row r="22" spans="1:14" ht="15" x14ac:dyDescent="0.25">
      <c r="A22" s="520" t="s">
        <v>1349</v>
      </c>
      <c r="B22" s="380"/>
      <c r="C22" s="387" t="s">
        <v>1350</v>
      </c>
      <c r="D22" s="458">
        <v>1982</v>
      </c>
      <c r="E22" s="388" t="s">
        <v>1344</v>
      </c>
      <c r="F22" s="381"/>
      <c r="G22" s="381"/>
      <c r="H22" s="459">
        <v>1</v>
      </c>
      <c r="I22" s="381"/>
      <c r="J22" s="381" t="s">
        <v>1351</v>
      </c>
      <c r="K22" s="390"/>
      <c r="L22" s="385"/>
      <c r="M22" s="385"/>
      <c r="N22" s="385" t="s">
        <v>266</v>
      </c>
    </row>
    <row r="23" spans="1:14" ht="15" x14ac:dyDescent="0.25">
      <c r="A23" s="520" t="s">
        <v>202</v>
      </c>
      <c r="B23" s="380"/>
      <c r="C23" s="381" t="s">
        <v>1352</v>
      </c>
      <c r="D23" s="458">
        <v>2006</v>
      </c>
      <c r="E23" s="388" t="s">
        <v>1344</v>
      </c>
      <c r="F23" s="381"/>
      <c r="G23" s="381"/>
      <c r="H23" s="460" t="s">
        <v>41</v>
      </c>
      <c r="I23" s="381"/>
      <c r="J23" s="381" t="s">
        <v>1353</v>
      </c>
      <c r="K23" s="390"/>
      <c r="L23" s="385"/>
      <c r="M23" s="385"/>
      <c r="N23" s="385" t="s">
        <v>267</v>
      </c>
    </row>
    <row r="24" spans="1:14" ht="15" x14ac:dyDescent="0.25">
      <c r="A24" s="520" t="s">
        <v>295</v>
      </c>
      <c r="B24" s="380"/>
      <c r="C24" s="387" t="s">
        <v>1354</v>
      </c>
      <c r="D24" s="458">
        <v>1987</v>
      </c>
      <c r="E24" s="388" t="s">
        <v>1344</v>
      </c>
      <c r="F24" s="381"/>
      <c r="G24" s="381"/>
      <c r="H24" s="461">
        <v>2</v>
      </c>
      <c r="I24" s="381"/>
      <c r="J24" s="381" t="s">
        <v>1329</v>
      </c>
      <c r="K24" s="384"/>
      <c r="L24" s="385"/>
      <c r="M24" s="385"/>
      <c r="N24" s="385" t="s">
        <v>1289</v>
      </c>
    </row>
    <row r="25" spans="1:14" ht="15" x14ac:dyDescent="0.25">
      <c r="A25" s="520" t="s">
        <v>1306</v>
      </c>
      <c r="B25" s="380"/>
      <c r="C25" s="387" t="s">
        <v>1356</v>
      </c>
      <c r="D25" s="458">
        <v>1994</v>
      </c>
      <c r="E25" s="388" t="s">
        <v>1355</v>
      </c>
      <c r="F25" s="381"/>
      <c r="G25" s="381"/>
      <c r="H25" s="459">
        <v>3</v>
      </c>
      <c r="I25" s="381"/>
      <c r="J25" s="387" t="s">
        <v>1357</v>
      </c>
      <c r="K25" s="392"/>
      <c r="L25" s="385"/>
      <c r="M25" s="385"/>
      <c r="N25" s="385" t="s">
        <v>1290</v>
      </c>
    </row>
    <row r="26" spans="1:14" ht="15" x14ac:dyDescent="0.25">
      <c r="A26" s="520" t="s">
        <v>1303</v>
      </c>
      <c r="B26" s="380"/>
      <c r="C26" s="387" t="s">
        <v>1358</v>
      </c>
      <c r="D26" s="458">
        <v>2005</v>
      </c>
      <c r="E26" s="388" t="s">
        <v>1355</v>
      </c>
      <c r="F26" s="381"/>
      <c r="G26" s="381"/>
      <c r="H26" s="459">
        <v>3</v>
      </c>
      <c r="I26" s="381"/>
      <c r="J26" s="381" t="s">
        <v>1359</v>
      </c>
      <c r="K26" s="392"/>
      <c r="L26" s="385"/>
      <c r="M26" s="385"/>
      <c r="N26" s="385" t="s">
        <v>188</v>
      </c>
    </row>
    <row r="27" spans="1:14" ht="15" x14ac:dyDescent="0.25">
      <c r="A27" s="520" t="s">
        <v>1436</v>
      </c>
      <c r="B27" s="381"/>
      <c r="C27" s="387" t="s">
        <v>1360</v>
      </c>
      <c r="D27" s="458">
        <v>2006</v>
      </c>
      <c r="E27" s="388" t="s">
        <v>1361</v>
      </c>
      <c r="F27" s="381"/>
      <c r="G27" s="381"/>
      <c r="H27" s="461">
        <v>2</v>
      </c>
      <c r="I27" s="381"/>
      <c r="J27" s="381" t="s">
        <v>1362</v>
      </c>
      <c r="K27" s="390"/>
      <c r="L27" s="385"/>
      <c r="M27" s="385"/>
      <c r="N27" s="385" t="s">
        <v>282</v>
      </c>
    </row>
    <row r="28" spans="1:14" ht="15" x14ac:dyDescent="0.25">
      <c r="A28" s="520" t="s">
        <v>1363</v>
      </c>
      <c r="B28" s="380"/>
      <c r="C28" s="381" t="s">
        <v>1364</v>
      </c>
      <c r="D28" s="458">
        <v>2005</v>
      </c>
      <c r="E28" s="388" t="s">
        <v>1361</v>
      </c>
      <c r="F28" s="381"/>
      <c r="G28" s="381"/>
      <c r="H28" s="460" t="s">
        <v>41</v>
      </c>
      <c r="I28" s="381"/>
      <c r="J28" s="381" t="s">
        <v>1365</v>
      </c>
      <c r="K28" s="384"/>
      <c r="L28" s="385"/>
      <c r="M28" s="385"/>
      <c r="N28" s="385" t="s">
        <v>185</v>
      </c>
    </row>
    <row r="29" spans="1:14" ht="15" x14ac:dyDescent="0.25">
      <c r="A29" s="520" t="s">
        <v>368</v>
      </c>
      <c r="B29" s="380"/>
      <c r="C29" s="387" t="s">
        <v>1366</v>
      </c>
      <c r="D29" s="458">
        <v>2003</v>
      </c>
      <c r="E29" s="388" t="s">
        <v>1361</v>
      </c>
      <c r="F29" s="381"/>
      <c r="G29" s="381"/>
      <c r="H29" s="461">
        <v>2</v>
      </c>
      <c r="I29" s="381"/>
      <c r="J29" s="381" t="s">
        <v>1367</v>
      </c>
      <c r="K29" s="384"/>
      <c r="L29" s="385"/>
      <c r="M29" s="385"/>
      <c r="N29" s="385" t="s">
        <v>187</v>
      </c>
    </row>
    <row r="30" spans="1:14" ht="15" x14ac:dyDescent="0.25">
      <c r="A30" s="520" t="s">
        <v>1368</v>
      </c>
      <c r="B30" s="380"/>
      <c r="C30" s="387" t="s">
        <v>1369</v>
      </c>
      <c r="D30" s="458">
        <v>2003</v>
      </c>
      <c r="E30" s="383" t="s">
        <v>1361</v>
      </c>
      <c r="F30" s="381"/>
      <c r="G30" s="381"/>
      <c r="H30" s="461">
        <v>1</v>
      </c>
      <c r="I30" s="381"/>
      <c r="J30" s="387" t="s">
        <v>1367</v>
      </c>
      <c r="K30" s="384"/>
      <c r="L30" s="385"/>
      <c r="M30" s="385"/>
      <c r="N30" s="385" t="s">
        <v>186</v>
      </c>
    </row>
    <row r="31" spans="1:14" ht="15" x14ac:dyDescent="0.25">
      <c r="A31" s="520" t="s">
        <v>1370</v>
      </c>
      <c r="B31" s="380"/>
      <c r="C31" s="387" t="s">
        <v>1371</v>
      </c>
      <c r="D31" s="458">
        <v>1996</v>
      </c>
      <c r="E31" s="383" t="s">
        <v>1372</v>
      </c>
      <c r="F31" s="381"/>
      <c r="G31" s="381"/>
      <c r="H31" s="461">
        <v>3</v>
      </c>
      <c r="I31" s="381"/>
      <c r="J31" s="387" t="s">
        <v>1373</v>
      </c>
      <c r="K31" s="384"/>
      <c r="L31" s="385"/>
      <c r="M31" s="385"/>
      <c r="N31" s="385" t="s">
        <v>271</v>
      </c>
    </row>
    <row r="32" spans="1:14" ht="15" x14ac:dyDescent="0.25">
      <c r="A32" s="520" t="s">
        <v>271</v>
      </c>
      <c r="B32" s="381"/>
      <c r="C32" s="381" t="s">
        <v>1374</v>
      </c>
      <c r="D32" s="458">
        <v>2000</v>
      </c>
      <c r="E32" s="383" t="s">
        <v>1372</v>
      </c>
      <c r="F32" s="381"/>
      <c r="G32" s="381"/>
      <c r="H32" s="460" t="s">
        <v>40</v>
      </c>
      <c r="I32" s="381"/>
      <c r="J32" s="387" t="s">
        <v>1375</v>
      </c>
      <c r="K32" s="384"/>
      <c r="L32" s="385"/>
      <c r="M32" s="385"/>
      <c r="N32" s="385" t="s">
        <v>1291</v>
      </c>
    </row>
    <row r="33" spans="1:14" ht="15" x14ac:dyDescent="0.25">
      <c r="A33" s="520" t="s">
        <v>301</v>
      </c>
      <c r="B33" s="380"/>
      <c r="C33" s="387" t="s">
        <v>1376</v>
      </c>
      <c r="D33" s="458">
        <v>2006</v>
      </c>
      <c r="E33" s="383" t="s">
        <v>1372</v>
      </c>
      <c r="F33" s="381"/>
      <c r="G33" s="381"/>
      <c r="H33" s="461">
        <v>2</v>
      </c>
      <c r="I33" s="381"/>
      <c r="J33" s="387" t="s">
        <v>1375</v>
      </c>
      <c r="K33" s="384"/>
      <c r="L33" s="385"/>
      <c r="M33" s="385"/>
      <c r="N33" s="385" t="s">
        <v>420</v>
      </c>
    </row>
    <row r="34" spans="1:14" ht="15" x14ac:dyDescent="0.25">
      <c r="A34" s="520" t="s">
        <v>1377</v>
      </c>
      <c r="B34" s="381"/>
      <c r="C34" s="381" t="s">
        <v>1378</v>
      </c>
      <c r="D34" s="458">
        <v>1998</v>
      </c>
      <c r="E34" s="383" t="s">
        <v>1372</v>
      </c>
      <c r="F34" s="381"/>
      <c r="G34" s="381"/>
      <c r="H34" s="460" t="s">
        <v>41</v>
      </c>
      <c r="I34" s="381"/>
      <c r="J34" s="381" t="s">
        <v>1373</v>
      </c>
      <c r="K34" s="394"/>
      <c r="L34" s="385"/>
      <c r="M34" s="385"/>
      <c r="N34" s="385" t="s">
        <v>1292</v>
      </c>
    </row>
    <row r="35" spans="1:14" ht="15" x14ac:dyDescent="0.25">
      <c r="A35" s="520" t="s">
        <v>1292</v>
      </c>
      <c r="B35" s="381"/>
      <c r="C35" s="381" t="s">
        <v>1379</v>
      </c>
      <c r="D35" s="458">
        <v>2004</v>
      </c>
      <c r="E35" s="383" t="s">
        <v>1372</v>
      </c>
      <c r="F35" s="381"/>
      <c r="G35" s="381"/>
      <c r="H35" s="460" t="s">
        <v>110</v>
      </c>
      <c r="I35" s="381"/>
      <c r="J35" s="387" t="s">
        <v>1380</v>
      </c>
      <c r="K35" s="392"/>
      <c r="L35" s="385"/>
      <c r="M35" s="385"/>
      <c r="N35" s="385" t="s">
        <v>1302</v>
      </c>
    </row>
    <row r="36" spans="1:14" ht="15" x14ac:dyDescent="0.25">
      <c r="A36" s="520" t="s">
        <v>1439</v>
      </c>
      <c r="B36" s="380"/>
      <c r="C36" s="381" t="s">
        <v>1381</v>
      </c>
      <c r="D36" s="458">
        <v>2006</v>
      </c>
      <c r="E36" s="383" t="s">
        <v>1372</v>
      </c>
      <c r="F36" s="381"/>
      <c r="G36" s="381"/>
      <c r="H36" s="460" t="s">
        <v>40</v>
      </c>
      <c r="I36" s="381"/>
      <c r="J36" s="381" t="s">
        <v>1375</v>
      </c>
      <c r="K36" s="390"/>
      <c r="L36" s="385"/>
      <c r="M36" s="385"/>
      <c r="N36" s="385" t="s">
        <v>1293</v>
      </c>
    </row>
    <row r="37" spans="1:14" ht="15" x14ac:dyDescent="0.25">
      <c r="A37" s="520" t="s">
        <v>325</v>
      </c>
      <c r="B37" s="381"/>
      <c r="C37" s="387" t="s">
        <v>1382</v>
      </c>
      <c r="D37" s="458">
        <v>2005</v>
      </c>
      <c r="E37" s="383" t="s">
        <v>1372</v>
      </c>
      <c r="F37" s="381"/>
      <c r="G37" s="381"/>
      <c r="H37" s="459">
        <v>2</v>
      </c>
      <c r="I37" s="381"/>
      <c r="J37" s="387" t="s">
        <v>1383</v>
      </c>
      <c r="K37" s="392"/>
      <c r="L37" s="385"/>
      <c r="M37" s="385"/>
      <c r="N37" s="385" t="s">
        <v>1303</v>
      </c>
    </row>
    <row r="38" spans="1:14" ht="15" x14ac:dyDescent="0.25">
      <c r="A38" s="520" t="s">
        <v>1437</v>
      </c>
      <c r="B38" s="380"/>
      <c r="C38" s="381" t="s">
        <v>1384</v>
      </c>
      <c r="D38" s="458">
        <v>1980</v>
      </c>
      <c r="E38" s="383" t="s">
        <v>1385</v>
      </c>
      <c r="F38" s="381"/>
      <c r="G38" s="381"/>
      <c r="H38" s="460" t="s">
        <v>41</v>
      </c>
      <c r="I38" s="381"/>
      <c r="J38" s="381" t="s">
        <v>1386</v>
      </c>
      <c r="K38" s="392"/>
      <c r="L38" s="385"/>
      <c r="M38" s="385"/>
      <c r="N38" s="385" t="s">
        <v>1304</v>
      </c>
    </row>
    <row r="39" spans="1:14" ht="15" x14ac:dyDescent="0.25">
      <c r="A39" s="520" t="s">
        <v>1293</v>
      </c>
      <c r="B39" s="380"/>
      <c r="C39" s="387" t="s">
        <v>1387</v>
      </c>
      <c r="D39" s="458">
        <v>2001</v>
      </c>
      <c r="E39" s="383" t="s">
        <v>1385</v>
      </c>
      <c r="F39" s="381"/>
      <c r="G39" s="381"/>
      <c r="H39" s="459">
        <v>2</v>
      </c>
      <c r="I39" s="381"/>
      <c r="J39" s="381" t="s">
        <v>1388</v>
      </c>
      <c r="K39" s="390"/>
      <c r="L39" s="385"/>
      <c r="M39" s="385"/>
      <c r="N39" s="385" t="s">
        <v>1305</v>
      </c>
    </row>
    <row r="40" spans="1:14" ht="15" x14ac:dyDescent="0.25">
      <c r="A40" s="520" t="s">
        <v>1305</v>
      </c>
      <c r="B40" s="380"/>
      <c r="C40" s="387" t="s">
        <v>1389</v>
      </c>
      <c r="D40" s="458">
        <v>1986</v>
      </c>
      <c r="E40" s="383" t="s">
        <v>1385</v>
      </c>
      <c r="F40" s="381"/>
      <c r="G40" s="381"/>
      <c r="H40" s="461">
        <v>2</v>
      </c>
      <c r="I40" s="381"/>
      <c r="J40" s="387" t="s">
        <v>1386</v>
      </c>
      <c r="K40" s="384"/>
      <c r="L40" s="385"/>
      <c r="M40" s="385"/>
      <c r="N40" s="385" t="s">
        <v>1306</v>
      </c>
    </row>
    <row r="41" spans="1:14" ht="15" x14ac:dyDescent="0.25">
      <c r="A41" s="520" t="s">
        <v>1390</v>
      </c>
      <c r="B41" s="380"/>
      <c r="C41" s="381" t="s">
        <v>1391</v>
      </c>
      <c r="D41" s="458">
        <v>1989</v>
      </c>
      <c r="E41" s="383" t="s">
        <v>1385</v>
      </c>
      <c r="F41" s="381"/>
      <c r="G41" s="381"/>
      <c r="H41" s="460" t="s">
        <v>41</v>
      </c>
      <c r="I41" s="381"/>
      <c r="J41" s="387" t="s">
        <v>1386</v>
      </c>
      <c r="K41" s="384"/>
      <c r="L41" s="385"/>
      <c r="M41" s="385"/>
      <c r="N41" s="385" t="s">
        <v>280</v>
      </c>
    </row>
    <row r="42" spans="1:14" ht="15" x14ac:dyDescent="0.25">
      <c r="A42" s="520" t="s">
        <v>1294</v>
      </c>
      <c r="B42" s="381"/>
      <c r="C42" s="387" t="s">
        <v>1392</v>
      </c>
      <c r="D42" s="458">
        <v>2000</v>
      </c>
      <c r="E42" s="383" t="s">
        <v>1385</v>
      </c>
      <c r="F42" s="381"/>
      <c r="G42" s="381"/>
      <c r="H42" s="459">
        <v>1</v>
      </c>
      <c r="I42" s="381"/>
      <c r="J42" s="387" t="s">
        <v>1386</v>
      </c>
      <c r="K42" s="392"/>
      <c r="L42" s="385"/>
      <c r="M42" s="385"/>
      <c r="N42" s="385" t="s">
        <v>1307</v>
      </c>
    </row>
    <row r="43" spans="1:14" ht="15" x14ac:dyDescent="0.25">
      <c r="A43" s="520" t="s">
        <v>255</v>
      </c>
      <c r="B43" s="381"/>
      <c r="C43" s="387" t="s">
        <v>1393</v>
      </c>
      <c r="D43" s="458">
        <v>2003</v>
      </c>
      <c r="E43" s="383" t="s">
        <v>1385</v>
      </c>
      <c r="F43" s="381"/>
      <c r="G43" s="381"/>
      <c r="H43" s="459">
        <v>2</v>
      </c>
      <c r="I43" s="381"/>
      <c r="J43" s="387" t="s">
        <v>1388</v>
      </c>
      <c r="K43" s="392"/>
      <c r="L43" s="385"/>
      <c r="M43" s="385"/>
      <c r="N43" s="385" t="s">
        <v>129</v>
      </c>
    </row>
    <row r="44" spans="1:14" ht="15" x14ac:dyDescent="0.25">
      <c r="A44" s="520" t="s">
        <v>1394</v>
      </c>
      <c r="B44" s="381"/>
      <c r="C44" s="387" t="s">
        <v>1395</v>
      </c>
      <c r="D44" s="458">
        <v>2000</v>
      </c>
      <c r="E44" s="383" t="s">
        <v>1396</v>
      </c>
      <c r="F44" s="381"/>
      <c r="G44" s="381"/>
      <c r="H44" s="459" t="s">
        <v>110</v>
      </c>
      <c r="I44" s="381"/>
      <c r="J44" s="387" t="s">
        <v>1397</v>
      </c>
      <c r="K44" s="392"/>
      <c r="L44" s="385"/>
      <c r="M44" s="385"/>
      <c r="N44" s="385" t="s">
        <v>279</v>
      </c>
    </row>
    <row r="45" spans="1:14" ht="15" x14ac:dyDescent="0.25">
      <c r="A45" s="520" t="s">
        <v>190</v>
      </c>
      <c r="B45" s="381"/>
      <c r="C45" s="387" t="s">
        <v>1398</v>
      </c>
      <c r="D45" s="458">
        <v>2002</v>
      </c>
      <c r="E45" s="383" t="s">
        <v>1396</v>
      </c>
      <c r="F45" s="381"/>
      <c r="G45" s="381"/>
      <c r="H45" s="459" t="s">
        <v>110</v>
      </c>
      <c r="I45" s="381"/>
      <c r="J45" s="387" t="s">
        <v>1399</v>
      </c>
      <c r="K45" s="392"/>
      <c r="L45" s="385"/>
      <c r="M45" s="385"/>
      <c r="N45" s="385" t="s">
        <v>281</v>
      </c>
    </row>
    <row r="46" spans="1:14" ht="15" x14ac:dyDescent="0.25">
      <c r="A46" s="520" t="s">
        <v>249</v>
      </c>
      <c r="B46" s="381"/>
      <c r="C46" s="387" t="s">
        <v>1400</v>
      </c>
      <c r="D46" s="458">
        <v>1999</v>
      </c>
      <c r="E46" s="383" t="s">
        <v>1396</v>
      </c>
      <c r="F46" s="381"/>
      <c r="G46" s="381"/>
      <c r="H46" s="459" t="s">
        <v>448</v>
      </c>
      <c r="I46" s="381"/>
      <c r="J46" s="387" t="s">
        <v>1401</v>
      </c>
      <c r="K46" s="390"/>
      <c r="L46" s="385"/>
      <c r="M46" s="385"/>
      <c r="N46" s="385" t="s">
        <v>130</v>
      </c>
    </row>
    <row r="47" spans="1:14" ht="15" x14ac:dyDescent="0.25">
      <c r="A47" s="520" t="s">
        <v>1402</v>
      </c>
      <c r="B47" s="380"/>
      <c r="C47" s="395" t="s">
        <v>1403</v>
      </c>
      <c r="D47" s="462">
        <v>2006</v>
      </c>
      <c r="E47" s="383" t="s">
        <v>1396</v>
      </c>
      <c r="F47" s="381"/>
      <c r="G47" s="381"/>
      <c r="H47" s="460" t="s">
        <v>40</v>
      </c>
      <c r="I47" s="381"/>
      <c r="J47" s="387" t="s">
        <v>1397</v>
      </c>
      <c r="K47" s="384"/>
      <c r="L47" s="385"/>
      <c r="M47" s="385"/>
      <c r="N47" s="385" t="s">
        <v>1294</v>
      </c>
    </row>
    <row r="48" spans="1:14" ht="15" x14ac:dyDescent="0.25">
      <c r="A48" s="520" t="s">
        <v>276</v>
      </c>
      <c r="B48" s="380"/>
      <c r="C48" s="395" t="s">
        <v>1404</v>
      </c>
      <c r="D48" s="462">
        <v>2002</v>
      </c>
      <c r="E48" s="383" t="s">
        <v>1396</v>
      </c>
      <c r="F48" s="381"/>
      <c r="G48" s="381"/>
      <c r="H48" s="460" t="s">
        <v>110</v>
      </c>
      <c r="I48" s="381"/>
      <c r="J48" s="387" t="s">
        <v>1405</v>
      </c>
      <c r="K48" s="384"/>
      <c r="L48" s="385"/>
      <c r="M48" s="385"/>
      <c r="N48" s="385" t="s">
        <v>390</v>
      </c>
    </row>
    <row r="49" spans="1:14" ht="15" x14ac:dyDescent="0.25">
      <c r="A49" s="460" t="s">
        <v>1438</v>
      </c>
      <c r="B49" s="380"/>
      <c r="C49" s="381" t="s">
        <v>1406</v>
      </c>
      <c r="D49" s="458">
        <v>2000</v>
      </c>
      <c r="E49" s="383" t="s">
        <v>1396</v>
      </c>
      <c r="F49" s="381"/>
      <c r="G49" s="381"/>
      <c r="H49" s="460" t="s">
        <v>110</v>
      </c>
      <c r="I49" s="381"/>
      <c r="J49" s="381" t="s">
        <v>1401</v>
      </c>
      <c r="K49" s="384"/>
      <c r="L49" s="385"/>
      <c r="M49" s="385"/>
      <c r="N49" s="385" t="s">
        <v>274</v>
      </c>
    </row>
    <row r="50" spans="1:14" ht="15" x14ac:dyDescent="0.25">
      <c r="A50" s="460" t="s">
        <v>1407</v>
      </c>
      <c r="B50" s="380"/>
      <c r="C50" s="381" t="s">
        <v>1408</v>
      </c>
      <c r="D50" s="458">
        <v>2005</v>
      </c>
      <c r="E50" s="383" t="s">
        <v>1396</v>
      </c>
      <c r="F50" s="381"/>
      <c r="G50" s="381"/>
      <c r="H50" s="460" t="s">
        <v>41</v>
      </c>
      <c r="I50" s="381"/>
      <c r="J50" s="381" t="s">
        <v>1409</v>
      </c>
      <c r="K50" s="384"/>
      <c r="L50" s="385"/>
      <c r="M50" s="385"/>
      <c r="N50" s="385" t="s">
        <v>272</v>
      </c>
    </row>
    <row r="51" spans="1:14" ht="15" x14ac:dyDescent="0.25">
      <c r="A51" s="460" t="s">
        <v>1410</v>
      </c>
      <c r="B51" s="380"/>
      <c r="C51" s="387" t="s">
        <v>1411</v>
      </c>
      <c r="D51" s="458">
        <v>1999</v>
      </c>
      <c r="E51" s="388" t="s">
        <v>1396</v>
      </c>
      <c r="F51" s="381"/>
      <c r="G51" s="381"/>
      <c r="H51" s="461">
        <v>1</v>
      </c>
      <c r="I51" s="381"/>
      <c r="J51" s="387" t="s">
        <v>1412</v>
      </c>
      <c r="K51" s="392"/>
      <c r="L51" s="385"/>
      <c r="M51" s="385"/>
      <c r="N51" s="385" t="s">
        <v>275</v>
      </c>
    </row>
    <row r="52" spans="1:14" ht="15" x14ac:dyDescent="0.25">
      <c r="A52" s="460" t="s">
        <v>1413</v>
      </c>
      <c r="B52" s="381"/>
      <c r="C52" s="387" t="s">
        <v>1414</v>
      </c>
      <c r="D52" s="458">
        <v>2006</v>
      </c>
      <c r="E52" s="388" t="s">
        <v>1396</v>
      </c>
      <c r="F52" s="381"/>
      <c r="G52" s="381"/>
      <c r="H52" s="459">
        <v>3</v>
      </c>
      <c r="I52" s="381"/>
      <c r="J52" s="381" t="s">
        <v>1415</v>
      </c>
      <c r="K52" s="384"/>
      <c r="L52" s="385"/>
      <c r="M52" s="385"/>
      <c r="N52" s="385" t="s">
        <v>278</v>
      </c>
    </row>
    <row r="53" spans="1:14" ht="15" x14ac:dyDescent="0.25">
      <c r="A53" s="460" t="s">
        <v>84</v>
      </c>
      <c r="B53" s="381"/>
      <c r="C53" s="387" t="s">
        <v>1416</v>
      </c>
      <c r="D53" s="458">
        <v>2002</v>
      </c>
      <c r="E53" s="388" t="s">
        <v>1417</v>
      </c>
      <c r="F53" s="381"/>
      <c r="G53" s="381"/>
      <c r="H53" s="459">
        <v>1</v>
      </c>
      <c r="I53" s="381"/>
      <c r="J53" s="381" t="s">
        <v>1418</v>
      </c>
      <c r="K53" s="394"/>
      <c r="L53" s="385"/>
      <c r="M53" s="385"/>
      <c r="N53" s="385" t="s">
        <v>190</v>
      </c>
    </row>
    <row r="54" spans="1:14" ht="15" x14ac:dyDescent="0.25">
      <c r="A54" s="460" t="s">
        <v>296</v>
      </c>
      <c r="B54" s="380"/>
      <c r="C54" s="381" t="s">
        <v>1419</v>
      </c>
      <c r="D54" s="458">
        <v>2002</v>
      </c>
      <c r="E54" s="388" t="s">
        <v>1417</v>
      </c>
      <c r="F54" s="381"/>
      <c r="G54" s="381"/>
      <c r="H54" s="460" t="s">
        <v>110</v>
      </c>
      <c r="I54" s="381"/>
      <c r="J54" s="381" t="s">
        <v>1420</v>
      </c>
      <c r="K54" s="384"/>
      <c r="L54" s="385"/>
      <c r="M54" s="385"/>
      <c r="N54" s="386">
        <v>67</v>
      </c>
    </row>
    <row r="55" spans="1:14" ht="15" x14ac:dyDescent="0.25">
      <c r="A55" s="460" t="s">
        <v>253</v>
      </c>
      <c r="B55" s="381"/>
      <c r="C55" s="387" t="s">
        <v>1421</v>
      </c>
      <c r="D55" s="458">
        <v>2000</v>
      </c>
      <c r="E55" s="388" t="s">
        <v>1417</v>
      </c>
      <c r="F55" s="381"/>
      <c r="G55" s="381"/>
      <c r="H55" s="459" t="s">
        <v>110</v>
      </c>
      <c r="I55" s="381"/>
      <c r="J55" s="381" t="s">
        <v>1422</v>
      </c>
      <c r="K55" s="390"/>
      <c r="L55" s="385"/>
      <c r="M55" s="385"/>
      <c r="N55" s="386">
        <v>68</v>
      </c>
    </row>
    <row r="56" spans="1:14" ht="15" x14ac:dyDescent="0.25">
      <c r="A56" s="520" t="s">
        <v>1423</v>
      </c>
      <c r="B56" s="380"/>
      <c r="C56" s="387" t="s">
        <v>1424</v>
      </c>
      <c r="D56" s="458">
        <v>2004</v>
      </c>
      <c r="E56" s="388" t="s">
        <v>1417</v>
      </c>
      <c r="F56" s="381"/>
      <c r="G56" s="381"/>
      <c r="H56" s="459">
        <v>2</v>
      </c>
      <c r="I56" s="381"/>
      <c r="J56" s="381" t="s">
        <v>1425</v>
      </c>
      <c r="K56" s="390"/>
      <c r="L56" s="385"/>
      <c r="M56" s="385"/>
      <c r="N56" s="386">
        <v>69</v>
      </c>
    </row>
    <row r="57" spans="1:14" ht="15" x14ac:dyDescent="0.25">
      <c r="A57" s="460" t="s">
        <v>1426</v>
      </c>
      <c r="B57" s="381"/>
      <c r="C57" s="387" t="s">
        <v>1427</v>
      </c>
      <c r="D57" s="458">
        <v>2005</v>
      </c>
      <c r="E57" s="388" t="s">
        <v>1417</v>
      </c>
      <c r="F57" s="381"/>
      <c r="G57" s="381"/>
      <c r="H57" s="459">
        <v>1</v>
      </c>
      <c r="I57" s="381"/>
      <c r="J57" s="381" t="s">
        <v>1428</v>
      </c>
      <c r="K57" s="384"/>
      <c r="L57" s="385"/>
      <c r="M57" s="385"/>
      <c r="N57" s="386">
        <v>70</v>
      </c>
    </row>
    <row r="58" spans="1:14" ht="15" x14ac:dyDescent="0.25">
      <c r="A58" s="460" t="s">
        <v>130</v>
      </c>
      <c r="B58" s="381"/>
      <c r="C58" s="387" t="s">
        <v>1429</v>
      </c>
      <c r="D58" s="458">
        <v>2001</v>
      </c>
      <c r="E58" s="388" t="s">
        <v>1417</v>
      </c>
      <c r="F58" s="381"/>
      <c r="G58" s="381"/>
      <c r="H58" s="459">
        <v>2</v>
      </c>
      <c r="I58" s="381"/>
      <c r="J58" s="381" t="s">
        <v>1430</v>
      </c>
      <c r="K58" s="392"/>
      <c r="L58" s="385"/>
      <c r="M58" s="385"/>
      <c r="N58" s="386">
        <v>71</v>
      </c>
    </row>
    <row r="59" spans="1:14" ht="15" x14ac:dyDescent="0.25">
      <c r="A59" s="520" t="s">
        <v>233</v>
      </c>
      <c r="B59" s="380"/>
      <c r="C59" s="381" t="s">
        <v>1431</v>
      </c>
      <c r="D59" s="458">
        <v>1988</v>
      </c>
      <c r="E59" s="388" t="s">
        <v>1417</v>
      </c>
      <c r="F59" s="381"/>
      <c r="G59" s="381"/>
      <c r="H59" s="460" t="s">
        <v>110</v>
      </c>
      <c r="I59" s="381"/>
      <c r="J59" s="381" t="s">
        <v>1432</v>
      </c>
      <c r="K59" s="384"/>
      <c r="L59" s="385"/>
      <c r="M59" s="385"/>
      <c r="N59" s="386">
        <v>72</v>
      </c>
    </row>
    <row r="60" spans="1:14" ht="15" x14ac:dyDescent="0.25">
      <c r="A60" s="460"/>
      <c r="B60" s="381"/>
      <c r="C60" s="381"/>
      <c r="D60" s="458"/>
      <c r="E60" s="388"/>
      <c r="F60" s="381"/>
      <c r="G60" s="381"/>
      <c r="H60" s="460"/>
      <c r="I60" s="381"/>
      <c r="J60" s="381"/>
      <c r="K60" s="392"/>
      <c r="L60" s="385"/>
      <c r="M60" s="385"/>
      <c r="N60" s="386">
        <v>73</v>
      </c>
    </row>
    <row r="61" spans="1:14" ht="15" x14ac:dyDescent="0.25">
      <c r="A61" s="520"/>
      <c r="B61" s="380"/>
      <c r="C61" s="381"/>
      <c r="D61" s="458"/>
      <c r="E61" s="388"/>
      <c r="F61" s="381"/>
      <c r="G61" s="381"/>
      <c r="H61" s="460"/>
      <c r="I61" s="381"/>
      <c r="J61" s="381"/>
      <c r="K61" s="384"/>
      <c r="L61" s="385"/>
      <c r="M61" s="385"/>
      <c r="N61" s="386">
        <v>74</v>
      </c>
    </row>
    <row r="62" spans="1:14" ht="15" x14ac:dyDescent="0.25">
      <c r="A62" s="460"/>
      <c r="B62" s="380"/>
      <c r="C62" s="387"/>
      <c r="D62" s="458"/>
      <c r="E62" s="388"/>
      <c r="F62" s="381"/>
      <c r="G62" s="381"/>
      <c r="H62" s="461"/>
      <c r="I62" s="381"/>
      <c r="J62" s="387"/>
      <c r="K62" s="392"/>
      <c r="L62" s="385"/>
      <c r="M62" s="385"/>
      <c r="N62" s="386">
        <v>75</v>
      </c>
    </row>
    <row r="63" spans="1:14" ht="15" x14ac:dyDescent="0.25">
      <c r="A63" s="460"/>
      <c r="B63" s="380"/>
      <c r="C63" s="387"/>
      <c r="D63" s="458"/>
      <c r="E63" s="388"/>
      <c r="F63" s="381"/>
      <c r="G63" s="381"/>
      <c r="H63" s="459"/>
      <c r="I63" s="381"/>
      <c r="J63" s="387"/>
      <c r="K63" s="392"/>
      <c r="L63" s="385"/>
      <c r="M63" s="385"/>
      <c r="N63" s="386">
        <v>76</v>
      </c>
    </row>
    <row r="64" spans="1:14" ht="15" x14ac:dyDescent="0.25">
      <c r="A64" s="460"/>
      <c r="B64" s="380"/>
      <c r="C64" s="387"/>
      <c r="D64" s="458"/>
      <c r="E64" s="388"/>
      <c r="F64" s="381"/>
      <c r="G64" s="381"/>
      <c r="H64" s="461"/>
      <c r="I64" s="381"/>
      <c r="J64" s="387"/>
      <c r="K64" s="384"/>
      <c r="L64" s="385"/>
      <c r="M64" s="385"/>
      <c r="N64" s="386">
        <v>77</v>
      </c>
    </row>
    <row r="65" spans="1:14" ht="15" x14ac:dyDescent="0.25">
      <c r="A65" s="460"/>
      <c r="B65" s="380"/>
      <c r="C65" s="381"/>
      <c r="D65" s="458"/>
      <c r="E65" s="388"/>
      <c r="F65" s="381"/>
      <c r="G65" s="381"/>
      <c r="H65" s="460"/>
      <c r="I65" s="381"/>
      <c r="J65" s="387"/>
      <c r="K65" s="384"/>
      <c r="L65" s="385"/>
      <c r="M65" s="385"/>
      <c r="N65" s="386">
        <v>78</v>
      </c>
    </row>
    <row r="66" spans="1:14" ht="15" x14ac:dyDescent="0.25">
      <c r="A66" s="460"/>
      <c r="B66" s="380"/>
      <c r="C66" s="387"/>
      <c r="D66" s="458"/>
      <c r="E66" s="388"/>
      <c r="F66" s="381"/>
      <c r="G66" s="381"/>
      <c r="H66" s="459"/>
      <c r="I66" s="381"/>
      <c r="J66" s="387"/>
      <c r="K66" s="390"/>
      <c r="L66" s="385"/>
      <c r="M66" s="385"/>
      <c r="N66" s="386">
        <v>79</v>
      </c>
    </row>
    <row r="67" spans="1:14" ht="15" x14ac:dyDescent="0.25">
      <c r="A67" s="460"/>
      <c r="B67" s="380"/>
      <c r="C67" s="387"/>
      <c r="D67" s="458"/>
      <c r="E67" s="388"/>
      <c r="F67" s="381"/>
      <c r="G67" s="381"/>
      <c r="H67" s="459"/>
      <c r="I67" s="381"/>
      <c r="J67" s="387"/>
      <c r="K67" s="392"/>
      <c r="L67" s="385"/>
      <c r="M67" s="385"/>
      <c r="N67" s="386">
        <v>80</v>
      </c>
    </row>
    <row r="68" spans="1:14" ht="15" x14ac:dyDescent="0.25">
      <c r="A68" s="460"/>
      <c r="B68" s="380"/>
      <c r="C68" s="387"/>
      <c r="D68" s="458"/>
      <c r="E68" s="388"/>
      <c r="F68" s="381"/>
      <c r="G68" s="381"/>
      <c r="H68" s="459"/>
      <c r="I68" s="381"/>
      <c r="J68" s="381"/>
      <c r="K68" s="392"/>
      <c r="L68" s="385"/>
      <c r="M68" s="385"/>
      <c r="N68" s="386">
        <v>81</v>
      </c>
    </row>
    <row r="69" spans="1:14" ht="15" x14ac:dyDescent="0.25">
      <c r="A69" s="460"/>
      <c r="B69" s="381"/>
      <c r="C69" s="387"/>
      <c r="D69" s="458"/>
      <c r="E69" s="388"/>
      <c r="F69" s="381"/>
      <c r="G69" s="381"/>
      <c r="H69" s="459"/>
      <c r="I69" s="381"/>
      <c r="J69" s="387"/>
      <c r="K69" s="392"/>
      <c r="L69" s="385"/>
      <c r="M69" s="385"/>
      <c r="N69" s="386">
        <v>82</v>
      </c>
    </row>
    <row r="70" spans="1:14" ht="15" x14ac:dyDescent="0.25">
      <c r="A70" s="460"/>
      <c r="B70" s="380"/>
      <c r="C70" s="381"/>
      <c r="D70" s="458"/>
      <c r="E70" s="388"/>
      <c r="F70" s="381"/>
      <c r="G70" s="381"/>
      <c r="H70" s="460"/>
      <c r="I70" s="381"/>
      <c r="J70" s="387"/>
      <c r="K70" s="392"/>
      <c r="L70" s="385"/>
      <c r="M70" s="385"/>
      <c r="N70" s="386">
        <v>83</v>
      </c>
    </row>
    <row r="71" spans="1:14" ht="15" x14ac:dyDescent="0.25">
      <c r="A71" s="460"/>
      <c r="B71" s="380"/>
      <c r="C71" s="387"/>
      <c r="D71" s="458"/>
      <c r="E71" s="388"/>
      <c r="F71" s="381"/>
      <c r="G71" s="381"/>
      <c r="H71" s="461"/>
      <c r="I71" s="381"/>
      <c r="J71" s="387"/>
      <c r="K71" s="392"/>
      <c r="L71" s="385"/>
      <c r="M71" s="385"/>
      <c r="N71" s="386">
        <v>84</v>
      </c>
    </row>
    <row r="72" spans="1:14" ht="15" x14ac:dyDescent="0.25">
      <c r="A72" s="460"/>
      <c r="B72" s="381"/>
      <c r="C72" s="387"/>
      <c r="D72" s="458"/>
      <c r="E72" s="388"/>
      <c r="F72" s="381"/>
      <c r="G72" s="381"/>
      <c r="H72" s="461"/>
      <c r="I72" s="381"/>
      <c r="J72" s="387"/>
      <c r="K72" s="392"/>
      <c r="L72" s="385"/>
      <c r="M72" s="385"/>
      <c r="N72" s="386">
        <v>85</v>
      </c>
    </row>
    <row r="73" spans="1:14" ht="15" x14ac:dyDescent="0.25">
      <c r="A73" s="460"/>
      <c r="B73" s="380"/>
      <c r="C73" s="387"/>
      <c r="D73" s="458"/>
      <c r="E73" s="388"/>
      <c r="F73" s="381"/>
      <c r="G73" s="381"/>
      <c r="H73" s="461"/>
      <c r="I73" s="381"/>
      <c r="J73" s="387"/>
      <c r="K73" s="390"/>
      <c r="L73" s="385"/>
      <c r="M73" s="385"/>
      <c r="N73" s="386">
        <v>86</v>
      </c>
    </row>
    <row r="74" spans="1:14" ht="15" x14ac:dyDescent="0.25">
      <c r="A74" s="460"/>
      <c r="B74" s="380"/>
      <c r="C74" s="387"/>
      <c r="D74" s="458"/>
      <c r="E74" s="388"/>
      <c r="F74" s="381"/>
      <c r="G74" s="381"/>
      <c r="H74" s="461"/>
      <c r="I74" s="381"/>
      <c r="J74" s="387"/>
      <c r="K74" s="390"/>
      <c r="L74" s="385"/>
      <c r="M74" s="385"/>
      <c r="N74" s="386">
        <v>87</v>
      </c>
    </row>
    <row r="75" spans="1:14" ht="15" x14ac:dyDescent="0.25">
      <c r="A75" s="460"/>
      <c r="B75" s="380"/>
      <c r="C75" s="381"/>
      <c r="D75" s="458"/>
      <c r="E75" s="383"/>
      <c r="F75" s="381"/>
      <c r="G75" s="381"/>
      <c r="H75" s="460"/>
      <c r="I75" s="381"/>
      <c r="J75" s="381"/>
      <c r="K75" s="392"/>
      <c r="L75" s="385"/>
      <c r="M75" s="385"/>
      <c r="N75" s="386">
        <v>88</v>
      </c>
    </row>
    <row r="76" spans="1:14" ht="15" x14ac:dyDescent="0.25">
      <c r="A76" s="460"/>
      <c r="B76" s="381"/>
      <c r="C76" s="387"/>
      <c r="D76" s="458"/>
      <c r="E76" s="383"/>
      <c r="F76" s="381"/>
      <c r="G76" s="381"/>
      <c r="H76" s="461"/>
      <c r="I76" s="381"/>
      <c r="J76" s="387"/>
      <c r="K76" s="392"/>
      <c r="L76" s="385"/>
      <c r="M76" s="385"/>
      <c r="N76" s="386">
        <v>89</v>
      </c>
    </row>
    <row r="77" spans="1:14" ht="15" x14ac:dyDescent="0.25">
      <c r="A77" s="520"/>
      <c r="B77" s="380"/>
      <c r="C77" s="387"/>
      <c r="D77" s="458"/>
      <c r="E77" s="388"/>
      <c r="F77" s="381"/>
      <c r="G77" s="381"/>
      <c r="H77" s="461"/>
      <c r="I77" s="381"/>
      <c r="J77" s="381"/>
      <c r="K77" s="384"/>
      <c r="L77" s="385"/>
      <c r="M77" s="385"/>
      <c r="N77" s="386">
        <v>90</v>
      </c>
    </row>
    <row r="78" spans="1:14" ht="15" x14ac:dyDescent="0.25">
      <c r="A78" s="520"/>
      <c r="B78" s="380"/>
      <c r="C78" s="381"/>
      <c r="D78" s="458"/>
      <c r="E78" s="383"/>
      <c r="F78" s="381"/>
      <c r="G78" s="381"/>
      <c r="H78" s="460"/>
      <c r="I78" s="381"/>
      <c r="J78" s="381"/>
      <c r="K78" s="384"/>
      <c r="L78" s="385"/>
      <c r="M78" s="385"/>
      <c r="N78" s="386">
        <v>91</v>
      </c>
    </row>
    <row r="79" spans="1:14" ht="15" x14ac:dyDescent="0.25">
      <c r="A79" s="520"/>
      <c r="B79" s="380"/>
      <c r="C79" s="389"/>
      <c r="D79" s="458"/>
      <c r="E79" s="391"/>
      <c r="F79" s="381"/>
      <c r="G79" s="381"/>
      <c r="H79" s="459"/>
      <c r="I79" s="381"/>
      <c r="J79" s="389"/>
      <c r="K79" s="392"/>
      <c r="L79" s="385"/>
      <c r="M79" s="385"/>
      <c r="N79" s="386">
        <v>92</v>
      </c>
    </row>
    <row r="80" spans="1:14" ht="15" x14ac:dyDescent="0.25">
      <c r="A80" s="520"/>
      <c r="B80" s="380"/>
      <c r="C80" s="389"/>
      <c r="D80" s="458"/>
      <c r="E80" s="391"/>
      <c r="F80" s="381"/>
      <c r="G80" s="381"/>
      <c r="H80" s="459"/>
      <c r="I80" s="381"/>
      <c r="J80" s="389"/>
      <c r="K80" s="390"/>
      <c r="L80" s="385"/>
      <c r="M80" s="385"/>
      <c r="N80" s="386">
        <v>93</v>
      </c>
    </row>
    <row r="81" spans="1:14" ht="15" x14ac:dyDescent="0.25">
      <c r="A81" s="520"/>
      <c r="B81" s="380"/>
      <c r="C81" s="389"/>
      <c r="D81" s="458"/>
      <c r="E81" s="391"/>
      <c r="F81" s="381"/>
      <c r="G81" s="381"/>
      <c r="H81" s="461"/>
      <c r="I81" s="381"/>
      <c r="J81" s="389"/>
      <c r="K81" s="390"/>
      <c r="L81" s="385"/>
      <c r="M81" s="385"/>
      <c r="N81" s="386">
        <v>94</v>
      </c>
    </row>
    <row r="82" spans="1:14" ht="15" x14ac:dyDescent="0.25">
      <c r="A82" s="520"/>
      <c r="B82" s="380"/>
      <c r="C82" s="389"/>
      <c r="D82" s="458"/>
      <c r="E82" s="391"/>
      <c r="F82" s="381"/>
      <c r="G82" s="381"/>
      <c r="H82" s="459"/>
      <c r="I82" s="381"/>
      <c r="J82" s="389"/>
      <c r="K82" s="390"/>
      <c r="L82" s="385"/>
      <c r="M82" s="385"/>
      <c r="N82" s="386">
        <v>95</v>
      </c>
    </row>
    <row r="83" spans="1:14" ht="15" x14ac:dyDescent="0.25">
      <c r="A83" s="520"/>
      <c r="B83" s="380"/>
      <c r="C83" s="389"/>
      <c r="D83" s="458"/>
      <c r="E83" s="391"/>
      <c r="F83" s="381"/>
      <c r="G83" s="381"/>
      <c r="H83" s="459"/>
      <c r="I83" s="381"/>
      <c r="J83" s="389"/>
      <c r="K83" s="392"/>
      <c r="L83" s="385"/>
      <c r="M83" s="385"/>
      <c r="N83" s="386">
        <v>96</v>
      </c>
    </row>
    <row r="84" spans="1:14" ht="15" x14ac:dyDescent="0.25">
      <c r="A84" s="520"/>
      <c r="B84" s="380"/>
      <c r="C84" s="389"/>
      <c r="D84" s="458"/>
      <c r="E84" s="391"/>
      <c r="F84" s="381"/>
      <c r="G84" s="381"/>
      <c r="H84" s="459"/>
      <c r="I84" s="381"/>
      <c r="J84" s="389"/>
      <c r="K84" s="390"/>
      <c r="L84" s="385"/>
      <c r="M84" s="385"/>
      <c r="N84" s="386">
        <v>97</v>
      </c>
    </row>
    <row r="85" spans="1:14" ht="15" x14ac:dyDescent="0.25">
      <c r="A85" s="460"/>
      <c r="B85" s="381"/>
      <c r="C85" s="381"/>
      <c r="D85" s="458"/>
      <c r="E85" s="383"/>
      <c r="F85" s="381"/>
      <c r="G85" s="381"/>
      <c r="H85" s="461"/>
      <c r="I85" s="381"/>
      <c r="J85" s="381"/>
      <c r="K85" s="384"/>
      <c r="L85" s="385"/>
      <c r="M85" s="385"/>
      <c r="N85" s="386">
        <v>98</v>
      </c>
    </row>
    <row r="86" spans="1:14" ht="15" x14ac:dyDescent="0.25">
      <c r="A86" s="520"/>
      <c r="B86" s="380"/>
      <c r="C86" s="389"/>
      <c r="D86" s="458"/>
      <c r="E86" s="391"/>
      <c r="F86" s="381"/>
      <c r="G86" s="381"/>
      <c r="H86" s="461"/>
      <c r="I86" s="381"/>
      <c r="J86" s="387"/>
      <c r="K86" s="392"/>
      <c r="L86" s="385"/>
      <c r="M86" s="385"/>
      <c r="N86" s="386">
        <v>99</v>
      </c>
    </row>
    <row r="87" spans="1:14" ht="15" x14ac:dyDescent="0.25">
      <c r="A87" s="520"/>
      <c r="B87" s="380"/>
      <c r="C87" s="389"/>
      <c r="D87" s="458"/>
      <c r="E87" s="391"/>
      <c r="F87" s="381"/>
      <c r="G87" s="381"/>
      <c r="H87" s="459"/>
      <c r="I87" s="381"/>
      <c r="J87" s="389"/>
      <c r="K87" s="392"/>
      <c r="L87" s="385"/>
      <c r="M87" s="385"/>
      <c r="N87" s="386">
        <v>100</v>
      </c>
    </row>
    <row r="88" spans="1:14" ht="15" x14ac:dyDescent="0.25">
      <c r="A88" s="460"/>
      <c r="B88" s="381"/>
      <c r="C88" s="389"/>
      <c r="D88" s="458"/>
      <c r="E88" s="391"/>
      <c r="F88" s="381"/>
      <c r="G88" s="381"/>
      <c r="H88" s="459"/>
      <c r="I88" s="381"/>
      <c r="J88" s="393"/>
      <c r="K88" s="394"/>
      <c r="L88" s="385"/>
      <c r="M88" s="385"/>
      <c r="N88" s="386">
        <v>101</v>
      </c>
    </row>
    <row r="89" spans="1:14" ht="15" x14ac:dyDescent="0.25">
      <c r="A89" s="460"/>
      <c r="B89" s="381"/>
      <c r="C89" s="389"/>
      <c r="D89" s="458"/>
      <c r="E89" s="391"/>
      <c r="F89" s="381"/>
      <c r="G89" s="381"/>
      <c r="H89" s="459"/>
      <c r="I89" s="381"/>
      <c r="J89" s="389"/>
      <c r="K89" s="392"/>
      <c r="L89" s="385"/>
      <c r="M89" s="385"/>
      <c r="N89" s="386">
        <v>102</v>
      </c>
    </row>
    <row r="90" spans="1:14" ht="15" x14ac:dyDescent="0.25">
      <c r="A90" s="460"/>
      <c r="B90" s="381"/>
      <c r="C90" s="389"/>
      <c r="D90" s="458"/>
      <c r="E90" s="391"/>
      <c r="F90" s="381"/>
      <c r="G90" s="381"/>
      <c r="H90" s="459"/>
      <c r="I90" s="381"/>
      <c r="J90" s="389"/>
      <c r="K90" s="392"/>
      <c r="L90" s="385"/>
      <c r="M90" s="385"/>
      <c r="N90" s="386">
        <v>103</v>
      </c>
    </row>
    <row r="91" spans="1:14" ht="15" x14ac:dyDescent="0.25">
      <c r="A91" s="460"/>
      <c r="B91" s="381"/>
      <c r="C91" s="389"/>
      <c r="D91" s="458"/>
      <c r="E91" s="391"/>
      <c r="F91" s="381"/>
      <c r="G91" s="381"/>
      <c r="H91" s="459"/>
      <c r="I91" s="381"/>
      <c r="J91" s="389"/>
      <c r="K91" s="390"/>
      <c r="L91" s="385"/>
      <c r="M91" s="385"/>
      <c r="N91" s="386">
        <v>104</v>
      </c>
    </row>
    <row r="92" spans="1:14" ht="15" x14ac:dyDescent="0.25">
      <c r="A92" s="460"/>
      <c r="B92" s="381"/>
      <c r="C92" s="389"/>
      <c r="D92" s="458"/>
      <c r="E92" s="391"/>
      <c r="F92" s="381"/>
      <c r="G92" s="381"/>
      <c r="H92" s="459"/>
      <c r="I92" s="381"/>
      <c r="J92" s="389"/>
      <c r="K92" s="392"/>
      <c r="L92" s="385"/>
      <c r="M92" s="385"/>
      <c r="N92" s="386">
        <v>105</v>
      </c>
    </row>
    <row r="93" spans="1:14" ht="15" x14ac:dyDescent="0.25">
      <c r="A93" s="520"/>
      <c r="B93" s="380"/>
      <c r="C93" s="395"/>
      <c r="D93" s="462"/>
      <c r="E93" s="383"/>
      <c r="F93" s="381"/>
      <c r="G93" s="381"/>
      <c r="H93" s="460"/>
      <c r="I93" s="381"/>
      <c r="J93" s="381"/>
      <c r="K93" s="384"/>
      <c r="L93" s="385"/>
      <c r="M93" s="385"/>
      <c r="N93" s="386">
        <v>106</v>
      </c>
    </row>
    <row r="94" spans="1:14" ht="15" x14ac:dyDescent="0.25">
      <c r="A94" s="520"/>
      <c r="B94" s="380"/>
      <c r="C94" s="389"/>
      <c r="D94" s="458"/>
      <c r="E94" s="391"/>
      <c r="F94" s="381"/>
      <c r="G94" s="381"/>
      <c r="H94" s="459"/>
      <c r="I94" s="381"/>
      <c r="J94" s="389"/>
      <c r="K94" s="392"/>
      <c r="L94" s="385"/>
      <c r="M94" s="385"/>
      <c r="N94" s="386">
        <v>107</v>
      </c>
    </row>
    <row r="95" spans="1:14" ht="15" x14ac:dyDescent="0.25">
      <c r="A95" s="460"/>
      <c r="B95" s="381"/>
      <c r="C95" s="389"/>
      <c r="D95" s="458"/>
      <c r="E95" s="391"/>
      <c r="F95" s="381"/>
      <c r="G95" s="381"/>
      <c r="H95" s="459"/>
      <c r="I95" s="381"/>
      <c r="J95" s="389"/>
      <c r="K95" s="392"/>
      <c r="L95" s="385"/>
      <c r="M95" s="385"/>
      <c r="N95" s="386">
        <v>108</v>
      </c>
    </row>
    <row r="96" spans="1:14" ht="15" x14ac:dyDescent="0.25">
      <c r="A96" s="520"/>
      <c r="B96" s="380"/>
      <c r="C96" s="389"/>
      <c r="D96" s="458"/>
      <c r="E96" s="391"/>
      <c r="F96" s="381"/>
      <c r="G96" s="381"/>
      <c r="H96" s="459"/>
      <c r="I96" s="381"/>
      <c r="J96" s="389"/>
      <c r="K96" s="392"/>
      <c r="L96" s="385"/>
      <c r="M96" s="385"/>
      <c r="N96" s="386">
        <v>109</v>
      </c>
    </row>
    <row r="97" spans="1:14" ht="15" x14ac:dyDescent="0.25">
      <c r="A97" s="520"/>
      <c r="B97" s="380"/>
      <c r="C97" s="389"/>
      <c r="D97" s="458"/>
      <c r="E97" s="391"/>
      <c r="F97" s="381"/>
      <c r="G97" s="381"/>
      <c r="H97" s="459"/>
      <c r="I97" s="381"/>
      <c r="J97" s="389"/>
      <c r="K97" s="392"/>
      <c r="L97" s="385"/>
      <c r="M97" s="385"/>
      <c r="N97" s="386">
        <v>110</v>
      </c>
    </row>
    <row r="98" spans="1:14" ht="15" x14ac:dyDescent="0.25">
      <c r="A98" s="460"/>
      <c r="B98" s="381"/>
      <c r="C98" s="389"/>
      <c r="D98" s="458"/>
      <c r="E98" s="391"/>
      <c r="F98" s="381"/>
      <c r="G98" s="381"/>
      <c r="H98" s="459"/>
      <c r="I98" s="381"/>
      <c r="J98" s="389"/>
      <c r="K98" s="390"/>
      <c r="L98" s="385"/>
      <c r="M98" s="385"/>
      <c r="N98" s="386">
        <v>111</v>
      </c>
    </row>
    <row r="99" spans="1:14" ht="15" x14ac:dyDescent="0.25">
      <c r="A99" s="460"/>
      <c r="B99" s="381"/>
      <c r="C99" s="381"/>
      <c r="D99" s="458"/>
      <c r="E99" s="391"/>
      <c r="F99" s="381"/>
      <c r="G99" s="381"/>
      <c r="H99" s="460"/>
      <c r="I99" s="381"/>
      <c r="J99" s="381"/>
      <c r="K99" s="384"/>
      <c r="L99" s="385"/>
      <c r="M99" s="385"/>
      <c r="N99" s="386">
        <v>112</v>
      </c>
    </row>
    <row r="100" spans="1:14" ht="15" x14ac:dyDescent="0.25">
      <c r="A100" s="520"/>
      <c r="B100" s="380"/>
      <c r="C100" s="389"/>
      <c r="D100" s="458"/>
      <c r="E100" s="391"/>
      <c r="F100" s="381"/>
      <c r="G100" s="381"/>
      <c r="H100" s="459"/>
      <c r="I100" s="381"/>
      <c r="J100" s="389"/>
      <c r="K100" s="392"/>
      <c r="L100" s="385"/>
      <c r="M100" s="385"/>
      <c r="N100" s="386">
        <v>113</v>
      </c>
    </row>
    <row r="101" spans="1:14" ht="15" x14ac:dyDescent="0.25">
      <c r="A101" s="460"/>
      <c r="B101" s="381"/>
      <c r="C101" s="389"/>
      <c r="D101" s="458"/>
      <c r="E101" s="391"/>
      <c r="F101" s="381"/>
      <c r="G101" s="381"/>
      <c r="H101" s="459"/>
      <c r="I101" s="381"/>
      <c r="J101" s="389"/>
      <c r="K101" s="392"/>
      <c r="L101" s="385"/>
      <c r="M101" s="385"/>
      <c r="N101" s="386">
        <v>114</v>
      </c>
    </row>
    <row r="102" spans="1:14" ht="15" x14ac:dyDescent="0.25">
      <c r="A102" s="460"/>
      <c r="B102" s="381"/>
      <c r="C102" s="389"/>
      <c r="D102" s="458"/>
      <c r="E102" s="391"/>
      <c r="F102" s="381"/>
      <c r="G102" s="381"/>
      <c r="H102" s="459"/>
      <c r="I102" s="381"/>
      <c r="J102" s="393"/>
      <c r="K102" s="384"/>
      <c r="L102" s="385"/>
      <c r="M102" s="385"/>
      <c r="N102" s="386">
        <v>115</v>
      </c>
    </row>
    <row r="103" spans="1:14" ht="15" x14ac:dyDescent="0.25">
      <c r="A103" s="460"/>
      <c r="B103" s="381"/>
      <c r="C103" s="389"/>
      <c r="D103" s="458"/>
      <c r="E103" s="391"/>
      <c r="F103" s="381"/>
      <c r="G103" s="381"/>
      <c r="H103" s="459"/>
      <c r="I103" s="381"/>
      <c r="J103" s="393"/>
      <c r="K103" s="384"/>
      <c r="L103" s="385"/>
      <c r="M103" s="385"/>
      <c r="N103" s="386">
        <v>116</v>
      </c>
    </row>
    <row r="104" spans="1:14" ht="15" x14ac:dyDescent="0.25">
      <c r="A104" s="460"/>
      <c r="B104" s="381"/>
      <c r="C104" s="387"/>
      <c r="D104" s="458"/>
      <c r="E104" s="388"/>
      <c r="F104" s="381"/>
      <c r="G104" s="381"/>
      <c r="H104" s="461"/>
      <c r="I104" s="381"/>
      <c r="J104" s="387"/>
      <c r="K104" s="392"/>
      <c r="L104" s="385"/>
      <c r="M104" s="385"/>
      <c r="N104" s="386">
        <v>117</v>
      </c>
    </row>
    <row r="105" spans="1:14" ht="15" x14ac:dyDescent="0.25">
      <c r="A105" s="460"/>
      <c r="B105" s="381"/>
      <c r="C105" s="389"/>
      <c r="D105" s="458"/>
      <c r="E105" s="391"/>
      <c r="F105" s="381"/>
      <c r="G105" s="381"/>
      <c r="H105" s="459"/>
      <c r="I105" s="381"/>
      <c r="J105" s="389"/>
      <c r="K105" s="390"/>
      <c r="L105" s="385"/>
      <c r="M105" s="385"/>
      <c r="N105" s="386">
        <v>118</v>
      </c>
    </row>
    <row r="106" spans="1:14" ht="15" x14ac:dyDescent="0.25">
      <c r="A106" s="520"/>
      <c r="B106" s="380"/>
      <c r="C106" s="389"/>
      <c r="D106" s="458"/>
      <c r="E106" s="391"/>
      <c r="F106" s="381"/>
      <c r="G106" s="381"/>
      <c r="H106" s="459"/>
      <c r="I106" s="381"/>
      <c r="J106" s="389"/>
      <c r="K106" s="390"/>
      <c r="L106" s="385"/>
      <c r="M106" s="385"/>
      <c r="N106" s="386">
        <v>119</v>
      </c>
    </row>
    <row r="107" spans="1:14" ht="15" x14ac:dyDescent="0.25">
      <c r="A107" s="520"/>
      <c r="B107" s="380"/>
      <c r="C107" s="387"/>
      <c r="D107" s="458"/>
      <c r="E107" s="383"/>
      <c r="F107" s="381"/>
      <c r="G107" s="381"/>
      <c r="H107" s="459"/>
      <c r="I107" s="381"/>
      <c r="J107" s="387"/>
      <c r="K107" s="392"/>
      <c r="L107" s="385"/>
      <c r="M107" s="385"/>
      <c r="N107" s="386">
        <v>120</v>
      </c>
    </row>
    <row r="108" spans="1:14" ht="15" x14ac:dyDescent="0.25">
      <c r="A108" s="520"/>
      <c r="B108" s="380"/>
      <c r="C108" s="389"/>
      <c r="D108" s="458"/>
      <c r="E108" s="388"/>
      <c r="F108" s="381"/>
      <c r="G108" s="381"/>
      <c r="H108" s="461"/>
      <c r="I108" s="381"/>
      <c r="J108" s="389"/>
      <c r="K108" s="392"/>
      <c r="L108" s="385"/>
      <c r="M108" s="385"/>
      <c r="N108" s="386">
        <v>121</v>
      </c>
    </row>
    <row r="109" spans="1:14" ht="15" x14ac:dyDescent="0.25">
      <c r="A109" s="460"/>
      <c r="B109" s="381"/>
      <c r="C109" s="389"/>
      <c r="D109" s="458"/>
      <c r="E109" s="391"/>
      <c r="F109" s="381"/>
      <c r="G109" s="381"/>
      <c r="H109" s="459"/>
      <c r="I109" s="381"/>
      <c r="J109" s="389"/>
      <c r="K109" s="392"/>
      <c r="L109" s="385"/>
      <c r="M109" s="385"/>
      <c r="N109" s="386">
        <v>122</v>
      </c>
    </row>
    <row r="110" spans="1:14" ht="15" x14ac:dyDescent="0.25">
      <c r="A110" s="520"/>
      <c r="B110" s="380"/>
      <c r="C110" s="381"/>
      <c r="D110" s="458"/>
      <c r="E110" s="383"/>
      <c r="F110" s="381"/>
      <c r="G110" s="381"/>
      <c r="H110" s="460"/>
      <c r="I110" s="381"/>
      <c r="J110" s="381"/>
      <c r="K110" s="384"/>
      <c r="L110" s="385"/>
      <c r="M110" s="385"/>
      <c r="N110" s="386">
        <v>123</v>
      </c>
    </row>
    <row r="111" spans="1:14" ht="15" x14ac:dyDescent="0.25">
      <c r="A111" s="520"/>
      <c r="B111" s="380"/>
      <c r="C111" s="395"/>
      <c r="D111" s="462"/>
      <c r="E111" s="383"/>
      <c r="F111" s="381"/>
      <c r="G111" s="381"/>
      <c r="H111" s="460"/>
      <c r="I111" s="381"/>
      <c r="J111" s="381"/>
      <c r="K111" s="384"/>
      <c r="L111" s="385"/>
      <c r="M111" s="385"/>
      <c r="N111" s="386">
        <v>124</v>
      </c>
    </row>
    <row r="112" spans="1:14" ht="15" x14ac:dyDescent="0.25">
      <c r="A112" s="520"/>
      <c r="B112" s="380"/>
      <c r="C112" s="389"/>
      <c r="D112" s="458"/>
      <c r="E112" s="383"/>
      <c r="F112" s="381"/>
      <c r="G112" s="381"/>
      <c r="H112" s="459"/>
      <c r="I112" s="381"/>
      <c r="J112" s="389"/>
      <c r="K112" s="392"/>
      <c r="L112" s="385"/>
      <c r="M112" s="385"/>
      <c r="N112" s="386">
        <v>125</v>
      </c>
    </row>
    <row r="113" spans="1:14" ht="15" x14ac:dyDescent="0.25">
      <c r="A113" s="520"/>
      <c r="B113" s="380"/>
      <c r="C113" s="389"/>
      <c r="D113" s="458"/>
      <c r="E113" s="391"/>
      <c r="F113" s="381"/>
      <c r="G113" s="381"/>
      <c r="H113" s="461"/>
      <c r="I113" s="381"/>
      <c r="J113" s="389"/>
      <c r="K113" s="392"/>
      <c r="L113" s="385"/>
      <c r="M113" s="385"/>
      <c r="N113" s="386">
        <v>126</v>
      </c>
    </row>
    <row r="114" spans="1:14" ht="15" x14ac:dyDescent="0.25">
      <c r="A114" s="520"/>
      <c r="B114" s="380"/>
      <c r="C114" s="389"/>
      <c r="D114" s="458"/>
      <c r="E114" s="391"/>
      <c r="F114" s="381"/>
      <c r="G114" s="381"/>
      <c r="H114" s="459"/>
      <c r="I114" s="381"/>
      <c r="J114" s="389"/>
      <c r="K114" s="390"/>
      <c r="L114" s="385"/>
      <c r="M114" s="385"/>
      <c r="N114" s="386">
        <v>127</v>
      </c>
    </row>
    <row r="115" spans="1:14" ht="15" x14ac:dyDescent="0.25">
      <c r="A115" s="460"/>
      <c r="B115" s="381"/>
      <c r="C115" s="389"/>
      <c r="D115" s="458"/>
      <c r="E115" s="391"/>
      <c r="F115" s="381"/>
      <c r="G115" s="381"/>
      <c r="H115" s="459"/>
      <c r="I115" s="381"/>
      <c r="J115" s="393"/>
      <c r="K115" s="384"/>
      <c r="L115" s="385"/>
      <c r="M115" s="385"/>
      <c r="N115" s="386">
        <v>128</v>
      </c>
    </row>
    <row r="116" spans="1:14" ht="15" x14ac:dyDescent="0.25">
      <c r="A116" s="460"/>
      <c r="B116" s="381"/>
      <c r="C116" s="389"/>
      <c r="D116" s="458"/>
      <c r="E116" s="391"/>
      <c r="F116" s="381"/>
      <c r="G116" s="381"/>
      <c r="H116" s="459"/>
      <c r="I116" s="381"/>
      <c r="J116" s="389"/>
      <c r="K116" s="392"/>
      <c r="L116" s="385"/>
      <c r="M116" s="385"/>
      <c r="N116" s="386">
        <v>129</v>
      </c>
    </row>
    <row r="117" spans="1:14" ht="15" x14ac:dyDescent="0.25">
      <c r="A117" s="460"/>
      <c r="B117" s="381"/>
      <c r="C117" s="389"/>
      <c r="D117" s="458"/>
      <c r="E117" s="391"/>
      <c r="F117" s="381"/>
      <c r="G117" s="381"/>
      <c r="H117" s="459"/>
      <c r="I117" s="381"/>
      <c r="J117" s="389"/>
      <c r="K117" s="392"/>
      <c r="L117" s="385"/>
      <c r="M117" s="385"/>
      <c r="N117" s="386">
        <v>130</v>
      </c>
    </row>
    <row r="118" spans="1:14" ht="15" x14ac:dyDescent="0.25">
      <c r="A118" s="460"/>
      <c r="B118" s="381"/>
      <c r="C118" s="389"/>
      <c r="D118" s="458"/>
      <c r="E118" s="391"/>
      <c r="F118" s="381"/>
      <c r="G118" s="381"/>
      <c r="H118" s="459"/>
      <c r="I118" s="381"/>
      <c r="J118" s="389"/>
      <c r="K118" s="390"/>
      <c r="L118" s="385"/>
      <c r="M118" s="385"/>
      <c r="N118" s="386">
        <v>131</v>
      </c>
    </row>
    <row r="119" spans="1:14" ht="15" x14ac:dyDescent="0.25">
      <c r="A119" s="460"/>
      <c r="B119" s="381"/>
      <c r="C119" s="389"/>
      <c r="D119" s="458"/>
      <c r="E119" s="391"/>
      <c r="F119" s="381"/>
      <c r="G119" s="381"/>
      <c r="H119" s="459"/>
      <c r="I119" s="381"/>
      <c r="J119" s="389"/>
      <c r="K119" s="392"/>
      <c r="L119" s="385"/>
      <c r="M119" s="385"/>
      <c r="N119" s="386">
        <v>132</v>
      </c>
    </row>
    <row r="120" spans="1:14" ht="15" x14ac:dyDescent="0.25">
      <c r="A120" s="460"/>
      <c r="B120" s="381"/>
      <c r="C120" s="389"/>
      <c r="D120" s="458"/>
      <c r="E120" s="391"/>
      <c r="F120" s="381"/>
      <c r="G120" s="381"/>
      <c r="H120" s="459"/>
      <c r="I120" s="381"/>
      <c r="J120" s="389"/>
      <c r="K120" s="392"/>
      <c r="L120" s="385"/>
      <c r="M120" s="385"/>
      <c r="N120" s="386">
        <v>133</v>
      </c>
    </row>
    <row r="121" spans="1:14" ht="15" x14ac:dyDescent="0.25">
      <c r="A121" s="460"/>
      <c r="B121" s="381"/>
      <c r="C121" s="389"/>
      <c r="D121" s="458"/>
      <c r="E121" s="391"/>
      <c r="F121" s="381"/>
      <c r="G121" s="381"/>
      <c r="H121" s="459"/>
      <c r="I121" s="381"/>
      <c r="J121" s="389"/>
      <c r="K121" s="390"/>
      <c r="L121" s="385"/>
      <c r="M121" s="385"/>
      <c r="N121" s="386">
        <v>134</v>
      </c>
    </row>
    <row r="122" spans="1:14" ht="15" x14ac:dyDescent="0.25">
      <c r="A122" s="460"/>
      <c r="B122" s="381"/>
      <c r="C122" s="389"/>
      <c r="D122" s="458"/>
      <c r="E122" s="391"/>
      <c r="F122" s="381"/>
      <c r="G122" s="381"/>
      <c r="H122" s="459"/>
      <c r="I122" s="381"/>
      <c r="J122" s="389"/>
      <c r="K122" s="392"/>
      <c r="L122" s="385"/>
      <c r="M122" s="385"/>
      <c r="N122" s="386">
        <v>135</v>
      </c>
    </row>
    <row r="123" spans="1:14" ht="15" x14ac:dyDescent="0.25">
      <c r="A123" s="520"/>
      <c r="B123" s="380"/>
      <c r="C123" s="389"/>
      <c r="D123" s="458"/>
      <c r="E123" s="391"/>
      <c r="F123" s="381"/>
      <c r="G123" s="381"/>
      <c r="H123" s="461"/>
      <c r="I123" s="381"/>
      <c r="J123" s="389"/>
      <c r="K123" s="392"/>
      <c r="L123" s="385"/>
      <c r="M123" s="385"/>
      <c r="N123" s="386">
        <v>136</v>
      </c>
    </row>
    <row r="124" spans="1:14" ht="15" x14ac:dyDescent="0.25">
      <c r="A124" s="520"/>
      <c r="B124" s="380"/>
      <c r="C124" s="395"/>
      <c r="D124" s="462"/>
      <c r="E124" s="383"/>
      <c r="F124" s="381"/>
      <c r="G124" s="381"/>
      <c r="H124" s="460"/>
      <c r="I124" s="381"/>
      <c r="J124" s="381"/>
      <c r="K124" s="384"/>
      <c r="L124" s="385"/>
      <c r="M124" s="385"/>
      <c r="N124" s="386">
        <v>137</v>
      </c>
    </row>
    <row r="125" spans="1:14" ht="15" x14ac:dyDescent="0.25">
      <c r="A125" s="520"/>
      <c r="B125" s="380"/>
      <c r="C125" s="381"/>
      <c r="D125" s="458"/>
      <c r="E125" s="383"/>
      <c r="F125" s="381"/>
      <c r="G125" s="381"/>
      <c r="H125" s="460"/>
      <c r="I125" s="381"/>
      <c r="J125" s="381"/>
      <c r="K125" s="384"/>
      <c r="L125" s="385"/>
      <c r="M125" s="385"/>
      <c r="N125" s="386">
        <v>138</v>
      </c>
    </row>
    <row r="126" spans="1:14" ht="15" x14ac:dyDescent="0.25">
      <c r="A126" s="520"/>
      <c r="B126" s="380"/>
      <c r="C126" s="381"/>
      <c r="D126" s="458"/>
      <c r="E126" s="383"/>
      <c r="F126" s="381"/>
      <c r="G126" s="381"/>
      <c r="H126" s="460"/>
      <c r="I126" s="381"/>
      <c r="J126" s="381"/>
      <c r="K126" s="384"/>
      <c r="L126" s="385"/>
      <c r="M126" s="385"/>
      <c r="N126" s="386">
        <v>139</v>
      </c>
    </row>
    <row r="127" spans="1:14" ht="15" x14ac:dyDescent="0.25">
      <c r="A127" s="520"/>
      <c r="B127" s="380"/>
      <c r="C127" s="389"/>
      <c r="D127" s="458"/>
      <c r="E127" s="391"/>
      <c r="F127" s="381"/>
      <c r="G127" s="381"/>
      <c r="H127" s="459"/>
      <c r="I127" s="381"/>
      <c r="J127" s="389"/>
      <c r="K127" s="390"/>
      <c r="L127" s="385"/>
      <c r="M127" s="385"/>
      <c r="N127" s="386">
        <v>140</v>
      </c>
    </row>
    <row r="128" spans="1:14" ht="15" x14ac:dyDescent="0.25">
      <c r="A128" s="520"/>
      <c r="B128" s="380"/>
      <c r="C128" s="381"/>
      <c r="D128" s="458"/>
      <c r="E128" s="391"/>
      <c r="F128" s="381"/>
      <c r="G128" s="381"/>
      <c r="H128" s="460"/>
      <c r="I128" s="381"/>
      <c r="J128" s="381"/>
      <c r="K128" s="384"/>
      <c r="L128" s="385"/>
      <c r="M128" s="385"/>
      <c r="N128" s="386">
        <v>141</v>
      </c>
    </row>
    <row r="129" spans="1:14" ht="15" x14ac:dyDescent="0.25">
      <c r="A129" s="520"/>
      <c r="B129" s="380"/>
      <c r="C129" s="381"/>
      <c r="D129" s="458"/>
      <c r="E129" s="391"/>
      <c r="F129" s="381"/>
      <c r="G129" s="381"/>
      <c r="H129" s="460"/>
      <c r="I129" s="381"/>
      <c r="J129" s="381"/>
      <c r="K129" s="384"/>
      <c r="L129" s="385"/>
      <c r="M129" s="385"/>
      <c r="N129" s="386">
        <v>142</v>
      </c>
    </row>
    <row r="130" spans="1:14" ht="15" x14ac:dyDescent="0.25">
      <c r="A130" s="520"/>
      <c r="B130" s="380"/>
      <c r="C130" s="381"/>
      <c r="D130" s="458"/>
      <c r="E130" s="391"/>
      <c r="F130" s="381"/>
      <c r="G130" s="381"/>
      <c r="H130" s="460"/>
      <c r="I130" s="381"/>
      <c r="J130" s="381"/>
      <c r="K130" s="384"/>
      <c r="L130" s="385"/>
      <c r="M130" s="385"/>
      <c r="N130" s="386">
        <v>143</v>
      </c>
    </row>
    <row r="131" spans="1:14" ht="15" x14ac:dyDescent="0.25">
      <c r="A131" s="520"/>
      <c r="B131" s="380"/>
      <c r="C131" s="389"/>
      <c r="D131" s="458"/>
      <c r="E131" s="391"/>
      <c r="F131" s="381"/>
      <c r="G131" s="381"/>
      <c r="H131" s="459"/>
      <c r="I131" s="381"/>
      <c r="J131" s="389"/>
      <c r="K131" s="392"/>
      <c r="L131" s="385"/>
      <c r="M131" s="385"/>
      <c r="N131" s="386">
        <v>144</v>
      </c>
    </row>
    <row r="132" spans="1:14" ht="15" x14ac:dyDescent="0.25">
      <c r="A132" s="520"/>
      <c r="B132" s="380"/>
      <c r="C132" s="389"/>
      <c r="D132" s="458"/>
      <c r="E132" s="391"/>
      <c r="F132" s="381"/>
      <c r="G132" s="381"/>
      <c r="H132" s="459"/>
      <c r="I132" s="381"/>
      <c r="J132" s="389"/>
      <c r="K132" s="390"/>
      <c r="L132" s="385"/>
      <c r="M132" s="385"/>
      <c r="N132" s="386">
        <v>145</v>
      </c>
    </row>
    <row r="133" spans="1:14" ht="15" x14ac:dyDescent="0.25">
      <c r="A133" s="520"/>
      <c r="B133" s="380"/>
      <c r="C133" s="389"/>
      <c r="D133" s="458"/>
      <c r="E133" s="391"/>
      <c r="F133" s="381"/>
      <c r="G133" s="381"/>
      <c r="H133" s="461"/>
      <c r="I133" s="381"/>
      <c r="J133" s="389"/>
      <c r="K133" s="392"/>
      <c r="L133" s="385"/>
      <c r="M133" s="385"/>
      <c r="N133" s="386">
        <v>146</v>
      </c>
    </row>
    <row r="134" spans="1:14" ht="15" x14ac:dyDescent="0.25">
      <c r="A134" s="520"/>
      <c r="B134" s="380"/>
      <c r="C134" s="389"/>
      <c r="D134" s="458"/>
      <c r="E134" s="391"/>
      <c r="F134" s="381"/>
      <c r="G134" s="381"/>
      <c r="H134" s="461"/>
      <c r="I134" s="381"/>
      <c r="J134" s="387"/>
      <c r="K134" s="392"/>
      <c r="L134" s="385"/>
      <c r="M134" s="385"/>
      <c r="N134" s="386">
        <v>147</v>
      </c>
    </row>
    <row r="135" spans="1:14" ht="15" x14ac:dyDescent="0.25">
      <c r="A135" s="520"/>
      <c r="B135" s="380"/>
      <c r="C135" s="381"/>
      <c r="D135" s="458"/>
      <c r="E135" s="391"/>
      <c r="F135" s="381"/>
      <c r="G135" s="381"/>
      <c r="H135" s="460"/>
      <c r="I135" s="381"/>
      <c r="J135" s="381"/>
      <c r="K135" s="384"/>
      <c r="L135" s="385"/>
      <c r="M135" s="385"/>
      <c r="N135" s="386">
        <v>148</v>
      </c>
    </row>
    <row r="136" spans="1:14" ht="15" x14ac:dyDescent="0.25">
      <c r="A136" s="520"/>
      <c r="B136" s="380"/>
      <c r="C136" s="389"/>
      <c r="D136" s="458"/>
      <c r="E136" s="391"/>
      <c r="F136" s="381"/>
      <c r="G136" s="381"/>
      <c r="H136" s="459"/>
      <c r="I136" s="381"/>
      <c r="J136" s="389"/>
      <c r="K136" s="390"/>
      <c r="L136" s="385"/>
      <c r="M136" s="385"/>
      <c r="N136" s="386">
        <v>149</v>
      </c>
    </row>
    <row r="137" spans="1:14" ht="15" x14ac:dyDescent="0.25">
      <c r="A137" s="520"/>
      <c r="B137" s="380"/>
      <c r="C137" s="389"/>
      <c r="D137" s="458"/>
      <c r="E137" s="391"/>
      <c r="F137" s="381"/>
      <c r="G137" s="381"/>
      <c r="H137" s="459"/>
      <c r="I137" s="381"/>
      <c r="J137" s="389"/>
      <c r="K137" s="392"/>
      <c r="L137" s="385"/>
      <c r="M137" s="385"/>
      <c r="N137" s="386">
        <v>150</v>
      </c>
    </row>
    <row r="138" spans="1:14" ht="15" x14ac:dyDescent="0.25">
      <c r="A138" s="520"/>
      <c r="B138" s="380"/>
      <c r="C138" s="381"/>
      <c r="D138" s="458"/>
      <c r="E138" s="383"/>
      <c r="F138" s="381"/>
      <c r="G138" s="381"/>
      <c r="H138" s="460"/>
      <c r="I138" s="381"/>
      <c r="J138" s="381"/>
      <c r="K138" s="384"/>
      <c r="L138" s="385"/>
      <c r="M138" s="385"/>
      <c r="N138" s="386">
        <v>151</v>
      </c>
    </row>
    <row r="139" spans="1:14" ht="15" x14ac:dyDescent="0.25">
      <c r="A139" s="460"/>
      <c r="B139" s="381"/>
      <c r="C139" s="389"/>
      <c r="D139" s="458"/>
      <c r="E139" s="391"/>
      <c r="F139" s="381"/>
      <c r="G139" s="381"/>
      <c r="H139" s="459"/>
      <c r="I139" s="381"/>
      <c r="J139" s="389"/>
      <c r="K139" s="390"/>
      <c r="L139" s="385"/>
      <c r="M139" s="385"/>
      <c r="N139" s="386">
        <v>152</v>
      </c>
    </row>
    <row r="140" spans="1:14" ht="15" x14ac:dyDescent="0.25">
      <c r="A140" s="460"/>
      <c r="B140" s="381"/>
      <c r="C140" s="389"/>
      <c r="D140" s="458"/>
      <c r="E140" s="391"/>
      <c r="F140" s="381"/>
      <c r="G140" s="381"/>
      <c r="H140" s="459"/>
      <c r="I140" s="381"/>
      <c r="J140" s="389"/>
      <c r="K140" s="392"/>
      <c r="L140" s="385"/>
      <c r="M140" s="385"/>
      <c r="N140" s="386">
        <v>153</v>
      </c>
    </row>
    <row r="141" spans="1:14" ht="15" x14ac:dyDescent="0.25">
      <c r="A141" s="460"/>
      <c r="B141" s="381"/>
      <c r="C141" s="389"/>
      <c r="D141" s="458"/>
      <c r="E141" s="391"/>
      <c r="F141" s="381"/>
      <c r="G141" s="381"/>
      <c r="H141" s="459"/>
      <c r="I141" s="381"/>
      <c r="J141" s="389"/>
      <c r="K141" s="392"/>
      <c r="L141" s="385"/>
      <c r="M141" s="385"/>
      <c r="N141" s="386">
        <v>154</v>
      </c>
    </row>
    <row r="142" spans="1:14" ht="15" x14ac:dyDescent="0.25">
      <c r="A142" s="520"/>
      <c r="B142" s="380"/>
      <c r="C142" s="389"/>
      <c r="D142" s="458"/>
      <c r="E142" s="391"/>
      <c r="F142" s="381"/>
      <c r="G142" s="381"/>
      <c r="H142" s="459"/>
      <c r="I142" s="381"/>
      <c r="J142" s="389"/>
      <c r="K142" s="390"/>
      <c r="L142" s="385"/>
      <c r="M142" s="385"/>
      <c r="N142" s="386">
        <v>155</v>
      </c>
    </row>
    <row r="143" spans="1:14" ht="15" x14ac:dyDescent="0.25">
      <c r="A143" s="460"/>
      <c r="B143" s="381"/>
      <c r="C143" s="389"/>
      <c r="D143" s="458"/>
      <c r="E143" s="391"/>
      <c r="F143" s="381"/>
      <c r="G143" s="381"/>
      <c r="H143" s="459"/>
      <c r="I143" s="381"/>
      <c r="J143" s="389"/>
      <c r="K143" s="392"/>
      <c r="L143" s="385"/>
      <c r="M143" s="385"/>
      <c r="N143" s="386">
        <v>156</v>
      </c>
    </row>
    <row r="144" spans="1:14" ht="15" x14ac:dyDescent="0.25">
      <c r="A144" s="520"/>
      <c r="B144" s="380"/>
      <c r="C144" s="381"/>
      <c r="D144" s="458"/>
      <c r="E144" s="383"/>
      <c r="F144" s="381"/>
      <c r="G144" s="381"/>
      <c r="H144" s="460"/>
      <c r="I144" s="381"/>
      <c r="J144" s="381"/>
      <c r="K144" s="384"/>
      <c r="L144" s="385"/>
      <c r="M144" s="385"/>
      <c r="N144" s="386">
        <v>157</v>
      </c>
    </row>
    <row r="145" spans="1:14" ht="15" x14ac:dyDescent="0.25">
      <c r="A145" s="520"/>
      <c r="B145" s="380"/>
      <c r="C145" s="389"/>
      <c r="D145" s="458"/>
      <c r="E145" s="391"/>
      <c r="F145" s="381"/>
      <c r="G145" s="381"/>
      <c r="H145" s="459"/>
      <c r="I145" s="381"/>
      <c r="J145" s="389"/>
      <c r="K145" s="392"/>
      <c r="L145" s="385"/>
      <c r="M145" s="385"/>
      <c r="N145" s="386">
        <v>158</v>
      </c>
    </row>
    <row r="146" spans="1:14" ht="15" x14ac:dyDescent="0.25">
      <c r="A146" s="460"/>
      <c r="B146" s="381"/>
      <c r="C146" s="389"/>
      <c r="D146" s="458"/>
      <c r="E146" s="391"/>
      <c r="F146" s="381"/>
      <c r="G146" s="381"/>
      <c r="H146" s="459"/>
      <c r="I146" s="381"/>
      <c r="J146" s="393"/>
      <c r="K146" s="394"/>
      <c r="L146" s="385"/>
      <c r="M146" s="385"/>
      <c r="N146" s="386">
        <v>159</v>
      </c>
    </row>
    <row r="147" spans="1:14" ht="15" x14ac:dyDescent="0.25">
      <c r="A147" s="520"/>
      <c r="B147" s="380"/>
      <c r="C147" s="381"/>
      <c r="D147" s="458"/>
      <c r="E147" s="383"/>
      <c r="F147" s="381"/>
      <c r="G147" s="381"/>
      <c r="H147" s="460"/>
      <c r="I147" s="381"/>
      <c r="J147" s="381"/>
      <c r="K147" s="384"/>
      <c r="L147" s="385"/>
      <c r="M147" s="385"/>
      <c r="N147" s="386">
        <v>160</v>
      </c>
    </row>
    <row r="148" spans="1:14" ht="15" x14ac:dyDescent="0.25">
      <c r="A148" s="520"/>
      <c r="B148" s="380"/>
      <c r="C148" s="389"/>
      <c r="D148" s="458"/>
      <c r="E148" s="391"/>
      <c r="F148" s="381"/>
      <c r="G148" s="381"/>
      <c r="H148" s="459"/>
      <c r="I148" s="381"/>
      <c r="J148" s="389"/>
      <c r="K148" s="390"/>
      <c r="L148" s="385"/>
      <c r="M148" s="385"/>
      <c r="N148" s="386">
        <v>161</v>
      </c>
    </row>
    <row r="149" spans="1:14" ht="15" x14ac:dyDescent="0.25">
      <c r="A149" s="520"/>
      <c r="B149" s="380"/>
      <c r="C149" s="381"/>
      <c r="D149" s="458"/>
      <c r="E149" s="383"/>
      <c r="F149" s="381"/>
      <c r="G149" s="381"/>
      <c r="H149" s="460"/>
      <c r="I149" s="381"/>
      <c r="J149" s="381"/>
      <c r="K149" s="384"/>
      <c r="L149" s="385"/>
      <c r="M149" s="385"/>
      <c r="N149" s="386">
        <v>162</v>
      </c>
    </row>
    <row r="150" spans="1:14" ht="15" x14ac:dyDescent="0.25">
      <c r="A150" s="460"/>
      <c r="B150" s="381"/>
      <c r="C150" s="389"/>
      <c r="D150" s="458"/>
      <c r="E150" s="391"/>
      <c r="F150" s="381"/>
      <c r="G150" s="381"/>
      <c r="H150" s="459"/>
      <c r="I150" s="381"/>
      <c r="J150" s="389"/>
      <c r="K150" s="392"/>
      <c r="L150" s="385"/>
      <c r="M150" s="385"/>
      <c r="N150" s="386">
        <v>163</v>
      </c>
    </row>
    <row r="151" spans="1:14" ht="15" x14ac:dyDescent="0.25">
      <c r="A151" s="460"/>
      <c r="B151" s="381"/>
      <c r="C151" s="389"/>
      <c r="D151" s="458"/>
      <c r="E151" s="391"/>
      <c r="F151" s="381"/>
      <c r="G151" s="381"/>
      <c r="H151" s="459"/>
      <c r="I151" s="381"/>
      <c r="J151" s="389"/>
      <c r="K151" s="390"/>
      <c r="L151" s="385"/>
      <c r="M151" s="385"/>
      <c r="N151" s="386">
        <v>164</v>
      </c>
    </row>
    <row r="152" spans="1:14" ht="15" x14ac:dyDescent="0.25">
      <c r="A152" s="460"/>
      <c r="B152" s="381"/>
      <c r="C152" s="389"/>
      <c r="D152" s="458"/>
      <c r="E152" s="391"/>
      <c r="F152" s="381"/>
      <c r="G152" s="381"/>
      <c r="H152" s="459"/>
      <c r="I152" s="381"/>
      <c r="J152" s="389"/>
      <c r="K152" s="392"/>
      <c r="L152" s="385"/>
      <c r="M152" s="385"/>
      <c r="N152" s="386">
        <v>165</v>
      </c>
    </row>
    <row r="153" spans="1:14" ht="15" x14ac:dyDescent="0.25">
      <c r="A153" s="460"/>
      <c r="B153" s="381"/>
      <c r="C153" s="389"/>
      <c r="D153" s="458"/>
      <c r="E153" s="391"/>
      <c r="F153" s="381"/>
      <c r="G153" s="381"/>
      <c r="H153" s="459"/>
      <c r="I153" s="381"/>
      <c r="J153" s="389"/>
      <c r="K153" s="390"/>
      <c r="L153" s="385"/>
      <c r="M153" s="385"/>
      <c r="N153" s="386">
        <v>166</v>
      </c>
    </row>
    <row r="154" spans="1:14" ht="15" x14ac:dyDescent="0.25">
      <c r="A154" s="460"/>
      <c r="B154" s="381"/>
      <c r="C154" s="387"/>
      <c r="D154" s="458"/>
      <c r="E154" s="391"/>
      <c r="F154" s="381"/>
      <c r="G154" s="381"/>
      <c r="H154" s="461"/>
      <c r="I154" s="381"/>
      <c r="J154" s="387"/>
      <c r="K154" s="392"/>
      <c r="L154" s="385"/>
      <c r="M154" s="385"/>
      <c r="N154" s="386">
        <v>167</v>
      </c>
    </row>
    <row r="155" spans="1:14" ht="15" x14ac:dyDescent="0.25">
      <c r="A155" s="460"/>
      <c r="B155" s="381"/>
      <c r="C155" s="389"/>
      <c r="D155" s="458"/>
      <c r="E155" s="391"/>
      <c r="F155" s="381"/>
      <c r="G155" s="381"/>
      <c r="H155" s="459"/>
      <c r="I155" s="381"/>
      <c r="J155" s="389"/>
      <c r="K155" s="392"/>
      <c r="L155" s="385"/>
      <c r="M155" s="385"/>
      <c r="N155" s="386">
        <v>168</v>
      </c>
    </row>
    <row r="156" spans="1:14" ht="15" x14ac:dyDescent="0.25">
      <c r="A156" s="460"/>
      <c r="B156" s="381"/>
      <c r="C156" s="389"/>
      <c r="D156" s="458"/>
      <c r="E156" s="391"/>
      <c r="F156" s="381"/>
      <c r="G156" s="381"/>
      <c r="H156" s="459"/>
      <c r="I156" s="381"/>
      <c r="J156" s="389"/>
      <c r="K156" s="392"/>
      <c r="L156" s="385"/>
      <c r="M156" s="385"/>
      <c r="N156" s="386">
        <v>169</v>
      </c>
    </row>
    <row r="157" spans="1:14" ht="15" x14ac:dyDescent="0.25">
      <c r="A157" s="460"/>
      <c r="B157" s="381"/>
      <c r="C157" s="389"/>
      <c r="D157" s="458"/>
      <c r="E157" s="391"/>
      <c r="F157" s="381"/>
      <c r="G157" s="381"/>
      <c r="H157" s="459"/>
      <c r="I157" s="381"/>
      <c r="J157" s="389"/>
      <c r="K157" s="392"/>
      <c r="L157" s="385"/>
      <c r="M157" s="385"/>
      <c r="N157" s="386">
        <v>170</v>
      </c>
    </row>
    <row r="158" spans="1:14" ht="15" x14ac:dyDescent="0.25">
      <c r="A158" s="520"/>
      <c r="B158" s="380"/>
      <c r="C158" s="381"/>
      <c r="D158" s="458"/>
      <c r="E158" s="383"/>
      <c r="F158" s="381"/>
      <c r="G158" s="381"/>
      <c r="H158" s="460"/>
      <c r="I158" s="381"/>
      <c r="J158" s="381"/>
      <c r="K158" s="384"/>
      <c r="L158" s="385"/>
      <c r="M158" s="385"/>
      <c r="N158" s="386">
        <v>171</v>
      </c>
    </row>
    <row r="159" spans="1:14" ht="15" x14ac:dyDescent="0.25">
      <c r="A159" s="520"/>
      <c r="B159" s="380"/>
      <c r="C159" s="389"/>
      <c r="D159" s="458"/>
      <c r="E159" s="391"/>
      <c r="F159" s="381"/>
      <c r="G159" s="381"/>
      <c r="H159" s="459"/>
      <c r="I159" s="381"/>
      <c r="J159" s="389"/>
      <c r="K159" s="390"/>
      <c r="L159" s="385"/>
      <c r="M159" s="385"/>
      <c r="N159" s="386">
        <v>172</v>
      </c>
    </row>
    <row r="160" spans="1:14" ht="15" x14ac:dyDescent="0.25">
      <c r="A160" s="460"/>
      <c r="B160" s="381"/>
      <c r="C160" s="389"/>
      <c r="D160" s="458"/>
      <c r="E160" s="391"/>
      <c r="F160" s="381"/>
      <c r="G160" s="381"/>
      <c r="H160" s="459"/>
      <c r="I160" s="381"/>
      <c r="J160" s="389"/>
      <c r="K160" s="392"/>
      <c r="L160" s="385"/>
      <c r="M160" s="385"/>
      <c r="N160" s="386">
        <v>173</v>
      </c>
    </row>
    <row r="161" spans="1:14" ht="15" x14ac:dyDescent="0.25">
      <c r="A161" s="520"/>
      <c r="B161" s="380"/>
      <c r="C161" s="389"/>
      <c r="D161" s="458"/>
      <c r="E161" s="391"/>
      <c r="F161" s="381"/>
      <c r="G161" s="381"/>
      <c r="H161" s="461"/>
      <c r="I161" s="381"/>
      <c r="J161" s="389"/>
      <c r="K161" s="392"/>
      <c r="L161" s="385"/>
      <c r="M161" s="385"/>
      <c r="N161" s="386">
        <v>174</v>
      </c>
    </row>
    <row r="162" spans="1:14" ht="15" x14ac:dyDescent="0.25">
      <c r="A162" s="520"/>
      <c r="B162" s="380"/>
      <c r="C162" s="389"/>
      <c r="D162" s="458"/>
      <c r="E162" s="391"/>
      <c r="F162" s="381"/>
      <c r="G162" s="381"/>
      <c r="H162" s="461"/>
      <c r="I162" s="381"/>
      <c r="J162" s="387"/>
      <c r="K162" s="392"/>
      <c r="L162" s="385"/>
      <c r="M162" s="385"/>
      <c r="N162" s="386">
        <v>175</v>
      </c>
    </row>
    <row r="163" spans="1:14" ht="15" x14ac:dyDescent="0.25">
      <c r="A163" s="460"/>
      <c r="B163" s="381"/>
      <c r="C163" s="389"/>
      <c r="D163" s="458"/>
      <c r="E163" s="388"/>
      <c r="F163" s="381"/>
      <c r="G163" s="381"/>
      <c r="H163" s="459"/>
      <c r="I163" s="381"/>
      <c r="J163" s="393"/>
      <c r="K163" s="384"/>
      <c r="L163" s="385"/>
      <c r="M163" s="385"/>
      <c r="N163" s="386">
        <v>176</v>
      </c>
    </row>
    <row r="164" spans="1:14" ht="15" x14ac:dyDescent="0.25">
      <c r="A164" s="520"/>
      <c r="B164" s="380"/>
      <c r="C164" s="389"/>
      <c r="D164" s="458"/>
      <c r="E164" s="388"/>
      <c r="F164" s="381"/>
      <c r="G164" s="381"/>
      <c r="H164" s="459"/>
      <c r="I164" s="381"/>
      <c r="J164" s="389"/>
      <c r="K164" s="390"/>
      <c r="L164" s="385"/>
      <c r="M164" s="385"/>
      <c r="N164" s="386">
        <v>177</v>
      </c>
    </row>
    <row r="165" spans="1:14" ht="15" x14ac:dyDescent="0.25">
      <c r="A165" s="460"/>
      <c r="B165" s="381"/>
      <c r="C165" s="389"/>
      <c r="D165" s="458"/>
      <c r="E165" s="388"/>
      <c r="F165" s="381"/>
      <c r="G165" s="381"/>
      <c r="H165" s="459"/>
      <c r="I165" s="381"/>
      <c r="J165" s="393"/>
      <c r="K165" s="384"/>
      <c r="L165" s="385"/>
      <c r="M165" s="385"/>
      <c r="N165" s="386">
        <v>178</v>
      </c>
    </row>
    <row r="166" spans="1:14" ht="15" x14ac:dyDescent="0.25">
      <c r="A166" s="460"/>
      <c r="B166" s="381"/>
      <c r="C166" s="389"/>
      <c r="D166" s="458"/>
      <c r="E166" s="388"/>
      <c r="F166" s="381"/>
      <c r="G166" s="381"/>
      <c r="H166" s="459"/>
      <c r="I166" s="381"/>
      <c r="J166" s="393"/>
      <c r="K166" s="384"/>
      <c r="L166" s="385"/>
      <c r="M166" s="385"/>
      <c r="N166" s="386">
        <v>179</v>
      </c>
    </row>
    <row r="167" spans="1:14" ht="15" x14ac:dyDescent="0.25">
      <c r="A167" s="460"/>
      <c r="B167" s="381"/>
      <c r="C167" s="389"/>
      <c r="D167" s="458"/>
      <c r="E167" s="388"/>
      <c r="F167" s="381"/>
      <c r="G167" s="381"/>
      <c r="H167" s="459"/>
      <c r="I167" s="381"/>
      <c r="J167" s="393"/>
      <c r="K167" s="384"/>
      <c r="L167" s="385"/>
      <c r="M167" s="385"/>
      <c r="N167" s="386">
        <v>180</v>
      </c>
    </row>
    <row r="168" spans="1:14" ht="15" x14ac:dyDescent="0.25">
      <c r="A168" s="460"/>
      <c r="B168" s="381"/>
      <c r="C168" s="387"/>
      <c r="D168" s="458"/>
      <c r="E168" s="391"/>
      <c r="F168" s="381"/>
      <c r="G168" s="381"/>
      <c r="H168" s="461"/>
      <c r="I168" s="381"/>
      <c r="J168" s="387"/>
      <c r="K168" s="392"/>
      <c r="L168" s="385"/>
      <c r="M168" s="385"/>
      <c r="N168" s="386">
        <v>181</v>
      </c>
    </row>
    <row r="169" spans="1:14" ht="15" x14ac:dyDescent="0.25">
      <c r="A169" s="460"/>
      <c r="B169" s="381"/>
      <c r="C169" s="389"/>
      <c r="D169" s="458"/>
      <c r="E169" s="391"/>
      <c r="F169" s="381"/>
      <c r="G169" s="381"/>
      <c r="H169" s="459"/>
      <c r="I169" s="381"/>
      <c r="J169" s="389"/>
      <c r="K169" s="392"/>
      <c r="L169" s="385"/>
      <c r="M169" s="385"/>
      <c r="N169" s="386">
        <v>182</v>
      </c>
    </row>
    <row r="170" spans="1:14" ht="15" x14ac:dyDescent="0.25">
      <c r="A170" s="520"/>
      <c r="B170" s="380"/>
      <c r="C170" s="389"/>
      <c r="D170" s="458"/>
      <c r="E170" s="383"/>
      <c r="F170" s="381"/>
      <c r="G170" s="381"/>
      <c r="H170" s="459"/>
      <c r="I170" s="381"/>
      <c r="J170" s="389"/>
      <c r="K170" s="392"/>
      <c r="L170" s="385"/>
      <c r="M170" s="385"/>
      <c r="N170" s="386">
        <v>183</v>
      </c>
    </row>
    <row r="171" spans="1:14" ht="15" x14ac:dyDescent="0.25">
      <c r="A171" s="520"/>
      <c r="B171" s="380"/>
      <c r="C171" s="389"/>
      <c r="D171" s="458"/>
      <c r="E171" s="383"/>
      <c r="F171" s="381"/>
      <c r="G171" s="381"/>
      <c r="H171" s="459"/>
      <c r="I171" s="381"/>
      <c r="J171" s="389"/>
      <c r="K171" s="390"/>
      <c r="L171" s="385"/>
      <c r="M171" s="385"/>
      <c r="N171" s="386">
        <v>184</v>
      </c>
    </row>
    <row r="172" spans="1:14" ht="15" x14ac:dyDescent="0.25">
      <c r="A172" s="460"/>
      <c r="B172" s="381"/>
      <c r="C172" s="389"/>
      <c r="D172" s="458"/>
      <c r="E172" s="391"/>
      <c r="F172" s="381"/>
      <c r="G172" s="381"/>
      <c r="H172" s="459"/>
      <c r="I172" s="381"/>
      <c r="J172" s="389"/>
      <c r="K172" s="390"/>
      <c r="L172" s="385"/>
      <c r="M172" s="385"/>
      <c r="N172" s="386">
        <v>185</v>
      </c>
    </row>
    <row r="173" spans="1:14" ht="15" x14ac:dyDescent="0.25">
      <c r="A173" s="460"/>
      <c r="B173" s="381"/>
      <c r="C173" s="389"/>
      <c r="D173" s="458"/>
      <c r="E173" s="391"/>
      <c r="F173" s="381"/>
      <c r="G173" s="381"/>
      <c r="H173" s="459"/>
      <c r="I173" s="381"/>
      <c r="J173" s="389"/>
      <c r="K173" s="392"/>
      <c r="L173" s="385"/>
      <c r="M173" s="385"/>
      <c r="N173" s="386">
        <v>186</v>
      </c>
    </row>
    <row r="174" spans="1:14" ht="15" x14ac:dyDescent="0.25">
      <c r="A174" s="520"/>
      <c r="B174" s="380"/>
      <c r="C174" s="389"/>
      <c r="D174" s="458"/>
      <c r="E174" s="383"/>
      <c r="F174" s="381"/>
      <c r="G174" s="381"/>
      <c r="H174" s="459"/>
      <c r="I174" s="381"/>
      <c r="J174" s="389"/>
      <c r="K174" s="392"/>
      <c r="L174" s="385"/>
      <c r="M174" s="385"/>
      <c r="N174" s="386">
        <v>187</v>
      </c>
    </row>
    <row r="175" spans="1:14" ht="15" x14ac:dyDescent="0.25">
      <c r="A175" s="460"/>
      <c r="B175" s="381"/>
      <c r="C175" s="389"/>
      <c r="D175" s="458"/>
      <c r="E175" s="391"/>
      <c r="F175" s="381"/>
      <c r="G175" s="381"/>
      <c r="H175" s="459"/>
      <c r="I175" s="381"/>
      <c r="J175" s="389"/>
      <c r="K175" s="390"/>
      <c r="L175" s="385"/>
      <c r="M175" s="385"/>
      <c r="N175" s="386">
        <v>188</v>
      </c>
    </row>
    <row r="176" spans="1:14" ht="15" x14ac:dyDescent="0.25">
      <c r="A176" s="520"/>
      <c r="B176" s="380"/>
      <c r="C176" s="389"/>
      <c r="D176" s="458"/>
      <c r="E176" s="391"/>
      <c r="F176" s="381"/>
      <c r="G176" s="381"/>
      <c r="H176" s="461"/>
      <c r="I176" s="381"/>
      <c r="J176" s="389"/>
      <c r="K176" s="392"/>
      <c r="L176" s="385"/>
      <c r="M176" s="385"/>
      <c r="N176" s="386">
        <v>189</v>
      </c>
    </row>
    <row r="177" spans="1:14" ht="15" x14ac:dyDescent="0.25">
      <c r="A177" s="460"/>
      <c r="B177" s="381"/>
      <c r="C177" s="387"/>
      <c r="D177" s="458"/>
      <c r="E177" s="388"/>
      <c r="F177" s="381"/>
      <c r="G177" s="381"/>
      <c r="H177" s="461"/>
      <c r="I177" s="381"/>
      <c r="J177" s="387"/>
      <c r="K177" s="392"/>
      <c r="L177" s="385"/>
      <c r="M177" s="385"/>
      <c r="N177" s="386">
        <v>190</v>
      </c>
    </row>
    <row r="178" spans="1:14" ht="15" x14ac:dyDescent="0.25">
      <c r="A178" s="520"/>
      <c r="B178" s="380"/>
      <c r="C178" s="389"/>
      <c r="D178" s="458"/>
      <c r="E178" s="388"/>
      <c r="F178" s="381"/>
      <c r="G178" s="381"/>
      <c r="H178" s="461"/>
      <c r="I178" s="381"/>
      <c r="J178" s="387"/>
      <c r="K178" s="392"/>
      <c r="L178" s="385"/>
      <c r="M178" s="385"/>
      <c r="N178" s="386">
        <v>191</v>
      </c>
    </row>
    <row r="179" spans="1:14" ht="15" x14ac:dyDescent="0.25">
      <c r="A179" s="460"/>
      <c r="B179" s="381"/>
      <c r="C179" s="389"/>
      <c r="D179" s="458"/>
      <c r="E179" s="391"/>
      <c r="F179" s="381"/>
      <c r="G179" s="381"/>
      <c r="H179" s="459"/>
      <c r="I179" s="381"/>
      <c r="J179" s="389"/>
      <c r="K179" s="392"/>
      <c r="L179" s="385"/>
      <c r="M179" s="385"/>
      <c r="N179" s="386">
        <v>192</v>
      </c>
    </row>
    <row r="180" spans="1:14" ht="15" x14ac:dyDescent="0.25">
      <c r="A180" s="460"/>
      <c r="B180" s="381"/>
      <c r="C180" s="389"/>
      <c r="D180" s="458"/>
      <c r="E180" s="391"/>
      <c r="F180" s="381"/>
      <c r="G180" s="381"/>
      <c r="H180" s="459"/>
      <c r="I180" s="381"/>
      <c r="J180" s="382"/>
      <c r="K180" s="392"/>
      <c r="L180" s="385"/>
      <c r="M180" s="385"/>
      <c r="N180" s="386">
        <v>193</v>
      </c>
    </row>
    <row r="181" spans="1:14" ht="15" x14ac:dyDescent="0.25">
      <c r="A181" s="520"/>
      <c r="B181" s="380"/>
      <c r="C181" s="389"/>
      <c r="D181" s="458"/>
      <c r="E181" s="391"/>
      <c r="F181" s="381"/>
      <c r="G181" s="381"/>
      <c r="H181" s="461"/>
      <c r="I181" s="381"/>
      <c r="J181" s="389"/>
      <c r="K181" s="392"/>
      <c r="L181" s="385"/>
      <c r="M181" s="385"/>
      <c r="N181" s="386">
        <v>194</v>
      </c>
    </row>
    <row r="182" spans="1:14" ht="15" x14ac:dyDescent="0.25">
      <c r="A182" s="460"/>
      <c r="B182" s="381"/>
      <c r="C182" s="381"/>
      <c r="D182" s="458"/>
      <c r="E182" s="383"/>
      <c r="F182" s="381"/>
      <c r="G182" s="381"/>
      <c r="H182" s="460"/>
      <c r="I182" s="381"/>
      <c r="J182" s="381"/>
      <c r="K182" s="384"/>
      <c r="L182" s="385"/>
      <c r="M182" s="385"/>
      <c r="N182" s="386">
        <v>195</v>
      </c>
    </row>
    <row r="183" spans="1:14" ht="15" x14ac:dyDescent="0.25">
      <c r="A183" s="520"/>
      <c r="B183" s="380"/>
      <c r="C183" s="389"/>
      <c r="D183" s="458"/>
      <c r="E183" s="383"/>
      <c r="F183" s="381"/>
      <c r="G183" s="381"/>
      <c r="H183" s="459"/>
      <c r="I183" s="381"/>
      <c r="J183" s="389"/>
      <c r="K183" s="390"/>
      <c r="L183" s="385"/>
      <c r="M183" s="385"/>
      <c r="N183" s="386">
        <v>196</v>
      </c>
    </row>
    <row r="184" spans="1:14" ht="15" x14ac:dyDescent="0.25">
      <c r="A184" s="520"/>
      <c r="B184" s="380"/>
      <c r="C184" s="381"/>
      <c r="D184" s="458"/>
      <c r="E184" s="383"/>
      <c r="F184" s="381"/>
      <c r="G184" s="381"/>
      <c r="H184" s="460"/>
      <c r="I184" s="381"/>
      <c r="J184" s="387"/>
      <c r="K184" s="384"/>
      <c r="L184" s="385"/>
      <c r="M184" s="385"/>
      <c r="N184" s="386">
        <v>197</v>
      </c>
    </row>
    <row r="185" spans="1:14" ht="15" x14ac:dyDescent="0.25">
      <c r="A185" s="520"/>
      <c r="B185" s="380"/>
      <c r="C185" s="389"/>
      <c r="D185" s="458"/>
      <c r="E185" s="388"/>
      <c r="F185" s="381"/>
      <c r="G185" s="381"/>
      <c r="H185" s="459"/>
      <c r="I185" s="381"/>
      <c r="J185" s="387"/>
      <c r="K185" s="392"/>
      <c r="L185" s="385"/>
      <c r="M185" s="385"/>
      <c r="N185" s="386">
        <v>198</v>
      </c>
    </row>
    <row r="186" spans="1:14" ht="15" x14ac:dyDescent="0.25">
      <c r="A186" s="520"/>
      <c r="B186" s="380"/>
      <c r="C186" s="389"/>
      <c r="D186" s="458"/>
      <c r="E186" s="391"/>
      <c r="F186" s="381"/>
      <c r="G186" s="381"/>
      <c r="H186" s="459"/>
      <c r="I186" s="381"/>
      <c r="J186" s="389"/>
      <c r="K186" s="390"/>
      <c r="L186" s="385"/>
      <c r="M186" s="385"/>
      <c r="N186" s="386">
        <v>199</v>
      </c>
    </row>
    <row r="187" spans="1:14" ht="15" x14ac:dyDescent="0.25">
      <c r="A187" s="460"/>
      <c r="B187" s="381"/>
      <c r="C187" s="389"/>
      <c r="D187" s="458"/>
      <c r="E187" s="391"/>
      <c r="F187" s="381"/>
      <c r="G187" s="381"/>
      <c r="H187" s="459"/>
      <c r="I187" s="381"/>
      <c r="J187" s="389"/>
      <c r="K187" s="392"/>
      <c r="L187" s="385"/>
      <c r="M187" s="385"/>
      <c r="N187" s="386">
        <v>200</v>
      </c>
    </row>
    <row r="188" spans="1:14" ht="15" x14ac:dyDescent="0.25">
      <c r="A188" s="460"/>
      <c r="B188" s="381"/>
      <c r="C188" s="389"/>
      <c r="D188" s="458"/>
      <c r="E188" s="391"/>
      <c r="F188" s="381"/>
      <c r="G188" s="381"/>
      <c r="H188" s="459"/>
      <c r="I188" s="381"/>
      <c r="J188" s="389"/>
      <c r="K188" s="390"/>
      <c r="L188" s="385"/>
      <c r="M188" s="385"/>
      <c r="N188" s="386">
        <v>201</v>
      </c>
    </row>
    <row r="189" spans="1:14" ht="15" x14ac:dyDescent="0.25">
      <c r="A189" s="520"/>
      <c r="B189" s="380"/>
      <c r="C189" s="381"/>
      <c r="D189" s="458"/>
      <c r="E189" s="383"/>
      <c r="F189" s="381"/>
      <c r="G189" s="381"/>
      <c r="H189" s="460"/>
      <c r="I189" s="381"/>
      <c r="J189" s="381"/>
      <c r="K189" s="384"/>
      <c r="L189" s="385"/>
      <c r="M189" s="385"/>
      <c r="N189" s="386">
        <v>202</v>
      </c>
    </row>
    <row r="190" spans="1:14" ht="15" x14ac:dyDescent="0.25">
      <c r="A190" s="460"/>
      <c r="B190" s="381"/>
      <c r="C190" s="389"/>
      <c r="D190" s="458"/>
      <c r="E190" s="391"/>
      <c r="F190" s="381"/>
      <c r="G190" s="381"/>
      <c r="H190" s="459"/>
      <c r="I190" s="381"/>
      <c r="J190" s="389"/>
      <c r="K190" s="392"/>
      <c r="L190" s="385"/>
      <c r="M190" s="385"/>
      <c r="N190" s="386">
        <v>203</v>
      </c>
    </row>
    <row r="191" spans="1:14" ht="15" x14ac:dyDescent="0.25">
      <c r="A191" s="460"/>
      <c r="B191" s="381"/>
      <c r="C191" s="389"/>
      <c r="D191" s="458"/>
      <c r="E191" s="391"/>
      <c r="F191" s="381"/>
      <c r="G191" s="381"/>
      <c r="H191" s="459"/>
      <c r="I191" s="381"/>
      <c r="J191" s="389"/>
      <c r="K191" s="392"/>
      <c r="L191" s="385"/>
      <c r="M191" s="385"/>
      <c r="N191" s="386">
        <v>204</v>
      </c>
    </row>
    <row r="192" spans="1:14" ht="15" x14ac:dyDescent="0.25">
      <c r="A192" s="520"/>
      <c r="B192" s="380"/>
      <c r="C192" s="381"/>
      <c r="D192" s="458"/>
      <c r="E192" s="383"/>
      <c r="F192" s="381"/>
      <c r="G192" s="381"/>
      <c r="H192" s="460"/>
      <c r="I192" s="381"/>
      <c r="J192" s="381"/>
      <c r="K192" s="384"/>
      <c r="L192" s="385"/>
      <c r="M192" s="385"/>
      <c r="N192" s="386">
        <v>205</v>
      </c>
    </row>
    <row r="193" spans="1:14" ht="15" x14ac:dyDescent="0.25">
      <c r="A193" s="460"/>
      <c r="B193" s="381"/>
      <c r="C193" s="381"/>
      <c r="D193" s="458"/>
      <c r="E193" s="391"/>
      <c r="F193" s="381"/>
      <c r="G193" s="381"/>
      <c r="H193" s="459"/>
      <c r="I193" s="381"/>
      <c r="J193" s="381"/>
      <c r="K193" s="392"/>
      <c r="L193" s="385"/>
      <c r="M193" s="385"/>
      <c r="N193" s="386">
        <v>206</v>
      </c>
    </row>
    <row r="194" spans="1:14" ht="15" x14ac:dyDescent="0.25">
      <c r="A194" s="460"/>
      <c r="B194" s="381"/>
      <c r="C194" s="389"/>
      <c r="D194" s="382"/>
      <c r="E194" s="391"/>
      <c r="F194" s="381"/>
      <c r="G194" s="381"/>
      <c r="H194" s="459"/>
      <c r="I194" s="381"/>
      <c r="J194" s="389"/>
      <c r="K194" s="392"/>
      <c r="L194" s="385"/>
      <c r="M194" s="385"/>
      <c r="N194" s="386">
        <v>207</v>
      </c>
    </row>
    <row r="195" spans="1:14" ht="15" x14ac:dyDescent="0.25">
      <c r="A195" s="520"/>
      <c r="B195" s="380"/>
      <c r="C195" s="381"/>
      <c r="D195" s="382"/>
      <c r="E195" s="383"/>
      <c r="F195" s="381"/>
      <c r="G195" s="381"/>
      <c r="H195" s="460"/>
      <c r="I195" s="381"/>
      <c r="J195" s="381"/>
      <c r="K195" s="384"/>
      <c r="L195" s="385"/>
      <c r="M195" s="385"/>
      <c r="N195" s="386">
        <v>208</v>
      </c>
    </row>
    <row r="196" spans="1:14" ht="15" x14ac:dyDescent="0.25">
      <c r="A196" s="520"/>
      <c r="B196" s="380"/>
      <c r="C196" s="381"/>
      <c r="D196" s="382"/>
      <c r="E196" s="383"/>
      <c r="F196" s="381"/>
      <c r="G196" s="381"/>
      <c r="H196" s="460"/>
      <c r="I196" s="381"/>
      <c r="J196" s="381"/>
      <c r="K196" s="384"/>
      <c r="L196" s="385"/>
      <c r="M196" s="385"/>
      <c r="N196" s="386">
        <v>209</v>
      </c>
    </row>
    <row r="197" spans="1:14" ht="15" x14ac:dyDescent="0.25">
      <c r="A197" s="460"/>
      <c r="B197" s="381"/>
      <c r="C197" s="389"/>
      <c r="D197" s="382"/>
      <c r="E197" s="391"/>
      <c r="F197" s="381"/>
      <c r="G197" s="381"/>
      <c r="H197" s="459"/>
      <c r="I197" s="381"/>
      <c r="J197" s="389"/>
      <c r="K197" s="392"/>
      <c r="L197" s="385"/>
      <c r="M197" s="385"/>
      <c r="N197" s="386">
        <v>210</v>
      </c>
    </row>
    <row r="198" spans="1:14" ht="15" x14ac:dyDescent="0.25">
      <c r="A198" s="460"/>
      <c r="B198" s="381"/>
      <c r="C198" s="389"/>
      <c r="D198" s="382"/>
      <c r="E198" s="391"/>
      <c r="F198" s="381"/>
      <c r="G198" s="381"/>
      <c r="H198" s="459"/>
      <c r="I198" s="381"/>
      <c r="J198" s="389"/>
      <c r="K198" s="392"/>
      <c r="L198" s="385"/>
      <c r="M198" s="385"/>
      <c r="N198" s="386">
        <v>211</v>
      </c>
    </row>
    <row r="199" spans="1:14" ht="15" x14ac:dyDescent="0.25">
      <c r="A199" s="520"/>
      <c r="B199" s="380"/>
      <c r="C199" s="389"/>
      <c r="D199" s="382"/>
      <c r="E199" s="391"/>
      <c r="F199" s="381"/>
      <c r="G199" s="381"/>
      <c r="H199" s="459"/>
      <c r="I199" s="381"/>
      <c r="J199" s="389"/>
      <c r="K199" s="392"/>
      <c r="L199" s="385"/>
      <c r="M199" s="385"/>
      <c r="N199" s="386">
        <v>212</v>
      </c>
    </row>
    <row r="200" spans="1:14" ht="15" x14ac:dyDescent="0.25">
      <c r="A200" s="460"/>
      <c r="B200" s="381"/>
      <c r="C200" s="389"/>
      <c r="D200" s="382"/>
      <c r="E200" s="391"/>
      <c r="F200" s="381"/>
      <c r="G200" s="381"/>
      <c r="H200" s="459"/>
      <c r="I200" s="381"/>
      <c r="J200" s="389"/>
      <c r="K200" s="392"/>
      <c r="L200" s="385"/>
      <c r="M200" s="385"/>
      <c r="N200" s="386">
        <v>213</v>
      </c>
    </row>
    <row r="201" spans="1:14" ht="15" x14ac:dyDescent="0.25">
      <c r="A201" s="460"/>
      <c r="B201" s="381"/>
      <c r="C201" s="389"/>
      <c r="D201" s="382"/>
      <c r="E201" s="391"/>
      <c r="F201" s="381"/>
      <c r="G201" s="381"/>
      <c r="H201" s="459"/>
      <c r="I201" s="381"/>
      <c r="J201" s="389"/>
      <c r="K201" s="390"/>
      <c r="L201" s="385"/>
      <c r="M201" s="385"/>
      <c r="N201" s="386">
        <v>214</v>
      </c>
    </row>
    <row r="202" spans="1:14" ht="15" x14ac:dyDescent="0.25">
      <c r="A202" s="460"/>
      <c r="B202" s="381"/>
      <c r="C202" s="389"/>
      <c r="D202" s="382"/>
      <c r="E202" s="391"/>
      <c r="F202" s="381"/>
      <c r="G202" s="381"/>
      <c r="H202" s="459"/>
      <c r="I202" s="381"/>
      <c r="J202" s="389"/>
      <c r="K202" s="390"/>
      <c r="L202" s="385"/>
      <c r="M202" s="385"/>
      <c r="N202" s="386">
        <v>215</v>
      </c>
    </row>
    <row r="203" spans="1:14" ht="15" x14ac:dyDescent="0.25">
      <c r="A203" s="460"/>
      <c r="B203" s="381"/>
      <c r="C203" s="389"/>
      <c r="D203" s="382"/>
      <c r="E203" s="391"/>
      <c r="F203" s="381"/>
      <c r="G203" s="381"/>
      <c r="H203" s="459"/>
      <c r="I203" s="381"/>
      <c r="J203" s="389"/>
      <c r="K203" s="392"/>
      <c r="L203" s="385"/>
      <c r="M203" s="385"/>
      <c r="N203" s="386">
        <v>216</v>
      </c>
    </row>
    <row r="204" spans="1:14" ht="15" x14ac:dyDescent="0.25">
      <c r="A204" s="460"/>
      <c r="B204" s="381"/>
      <c r="C204" s="389"/>
      <c r="D204" s="382"/>
      <c r="E204" s="391"/>
      <c r="F204" s="381"/>
      <c r="G204" s="381"/>
      <c r="H204" s="459"/>
      <c r="I204" s="381"/>
      <c r="J204" s="389"/>
      <c r="K204" s="390"/>
      <c r="L204" s="385"/>
      <c r="M204" s="385"/>
      <c r="N204" s="386">
        <v>217</v>
      </c>
    </row>
    <row r="205" spans="1:14" ht="15" x14ac:dyDescent="0.25">
      <c r="A205" s="460"/>
      <c r="B205" s="381"/>
      <c r="C205" s="389"/>
      <c r="D205" s="382"/>
      <c r="E205" s="388"/>
      <c r="F205" s="381"/>
      <c r="G205" s="381"/>
      <c r="H205" s="459"/>
      <c r="I205" s="381"/>
      <c r="J205" s="389"/>
      <c r="K205" s="392"/>
      <c r="L205" s="385"/>
      <c r="M205" s="385"/>
      <c r="N205" s="386">
        <v>218</v>
      </c>
    </row>
    <row r="206" spans="1:14" ht="15" x14ac:dyDescent="0.25">
      <c r="A206" s="460"/>
      <c r="B206" s="381"/>
      <c r="C206" s="387"/>
      <c r="D206" s="382"/>
      <c r="E206" s="388"/>
      <c r="F206" s="381"/>
      <c r="G206" s="381"/>
      <c r="H206" s="461"/>
      <c r="I206" s="381"/>
      <c r="J206" s="387"/>
      <c r="K206" s="392"/>
      <c r="L206" s="385"/>
      <c r="M206" s="385"/>
      <c r="N206" s="386">
        <v>219</v>
      </c>
    </row>
    <row r="207" spans="1:14" ht="15" x14ac:dyDescent="0.25">
      <c r="A207" s="520"/>
      <c r="B207" s="380"/>
      <c r="C207" s="389"/>
      <c r="D207" s="382"/>
      <c r="E207" s="388"/>
      <c r="F207" s="381"/>
      <c r="G207" s="381"/>
      <c r="H207" s="459"/>
      <c r="I207" s="381"/>
      <c r="J207" s="389"/>
      <c r="K207" s="390"/>
      <c r="L207" s="385"/>
      <c r="M207" s="385"/>
      <c r="N207" s="386">
        <v>220</v>
      </c>
    </row>
    <row r="208" spans="1:14" ht="15" x14ac:dyDescent="0.25">
      <c r="A208" s="460"/>
      <c r="B208" s="381"/>
      <c r="C208" s="389"/>
      <c r="D208" s="382"/>
      <c r="E208" s="388"/>
      <c r="F208" s="381"/>
      <c r="G208" s="381"/>
      <c r="H208" s="459"/>
      <c r="I208" s="381"/>
      <c r="J208" s="389"/>
      <c r="K208" s="392"/>
      <c r="L208" s="385"/>
      <c r="M208" s="385"/>
      <c r="N208" s="386">
        <v>221</v>
      </c>
    </row>
    <row r="209" spans="1:14" ht="15" x14ac:dyDescent="0.25">
      <c r="A209" s="520"/>
      <c r="B209" s="380"/>
      <c r="C209" s="389"/>
      <c r="D209" s="382"/>
      <c r="E209" s="388"/>
      <c r="F209" s="381"/>
      <c r="G209" s="381"/>
      <c r="H209" s="459"/>
      <c r="I209" s="381"/>
      <c r="J209" s="389"/>
      <c r="K209" s="392"/>
      <c r="L209" s="385"/>
      <c r="M209" s="385"/>
      <c r="N209" s="386">
        <v>222</v>
      </c>
    </row>
    <row r="210" spans="1:14" ht="15" x14ac:dyDescent="0.25">
      <c r="A210" s="460"/>
      <c r="B210" s="381"/>
      <c r="C210" s="389"/>
      <c r="D210" s="382"/>
      <c r="E210" s="388"/>
      <c r="F210" s="381"/>
      <c r="G210" s="381"/>
      <c r="H210" s="459"/>
      <c r="I210" s="381"/>
      <c r="J210" s="389"/>
      <c r="K210" s="392"/>
      <c r="L210" s="385"/>
      <c r="M210" s="385"/>
      <c r="N210" s="386">
        <v>223</v>
      </c>
    </row>
    <row r="211" spans="1:14" ht="15" x14ac:dyDescent="0.25">
      <c r="A211" s="520"/>
      <c r="B211" s="380"/>
      <c r="C211" s="389"/>
      <c r="D211" s="382"/>
      <c r="E211" s="391"/>
      <c r="F211" s="381"/>
      <c r="G211" s="381"/>
      <c r="H211" s="459"/>
      <c r="I211" s="381"/>
      <c r="J211" s="389"/>
      <c r="K211" s="390"/>
      <c r="L211" s="385"/>
      <c r="M211" s="385"/>
      <c r="N211" s="386">
        <v>224</v>
      </c>
    </row>
    <row r="212" spans="1:14" ht="15" x14ac:dyDescent="0.25">
      <c r="A212" s="520"/>
      <c r="B212" s="380"/>
      <c r="C212" s="381"/>
      <c r="D212" s="382"/>
      <c r="E212" s="383"/>
      <c r="F212" s="381"/>
      <c r="G212" s="381"/>
      <c r="H212" s="460"/>
      <c r="I212" s="381"/>
      <c r="J212" s="381"/>
      <c r="K212" s="384"/>
      <c r="L212" s="385"/>
      <c r="M212" s="385"/>
      <c r="N212" s="386">
        <v>225</v>
      </c>
    </row>
    <row r="213" spans="1:14" ht="15" x14ac:dyDescent="0.25">
      <c r="A213" s="520"/>
      <c r="B213" s="380"/>
      <c r="C213" s="389"/>
      <c r="D213" s="382"/>
      <c r="E213" s="391"/>
      <c r="F213" s="381"/>
      <c r="G213" s="381"/>
      <c r="H213" s="459"/>
      <c r="I213" s="381"/>
      <c r="J213" s="389"/>
      <c r="K213" s="392"/>
      <c r="L213" s="385"/>
      <c r="M213" s="385"/>
      <c r="N213" s="386">
        <v>226</v>
      </c>
    </row>
    <row r="214" spans="1:14" ht="15" x14ac:dyDescent="0.25">
      <c r="A214" s="520"/>
      <c r="B214" s="380"/>
      <c r="C214" s="389"/>
      <c r="D214" s="382"/>
      <c r="E214" s="391"/>
      <c r="F214" s="381"/>
      <c r="G214" s="381"/>
      <c r="H214" s="459"/>
      <c r="I214" s="381"/>
      <c r="J214" s="389"/>
      <c r="K214" s="392"/>
      <c r="L214" s="385"/>
      <c r="M214" s="385"/>
      <c r="N214" s="386">
        <v>227</v>
      </c>
    </row>
    <row r="215" spans="1:14" ht="15" x14ac:dyDescent="0.25">
      <c r="A215" s="520"/>
      <c r="B215" s="380"/>
      <c r="C215" s="381"/>
      <c r="D215" s="382"/>
      <c r="E215" s="383"/>
      <c r="F215" s="381"/>
      <c r="G215" s="381"/>
      <c r="H215" s="460"/>
      <c r="I215" s="381"/>
      <c r="J215" s="381"/>
      <c r="K215" s="384"/>
      <c r="L215" s="385"/>
      <c r="M215" s="385"/>
      <c r="N215" s="386">
        <v>228</v>
      </c>
    </row>
    <row r="216" spans="1:14" ht="15" x14ac:dyDescent="0.25">
      <c r="A216" s="460"/>
      <c r="B216" s="381"/>
      <c r="C216" s="395"/>
      <c r="D216" s="396"/>
      <c r="E216" s="383"/>
      <c r="F216" s="381"/>
      <c r="G216" s="381"/>
      <c r="H216" s="460"/>
      <c r="I216" s="381"/>
      <c r="J216" s="381"/>
      <c r="K216" s="384"/>
      <c r="L216" s="385"/>
      <c r="M216" s="385"/>
      <c r="N216" s="386">
        <v>229</v>
      </c>
    </row>
    <row r="217" spans="1:14" ht="15" x14ac:dyDescent="0.25">
      <c r="A217" s="460"/>
      <c r="B217" s="381"/>
      <c r="C217" s="389"/>
      <c r="D217" s="382"/>
      <c r="E217" s="383"/>
      <c r="F217" s="381"/>
      <c r="G217" s="381"/>
      <c r="H217" s="459"/>
      <c r="I217" s="381"/>
      <c r="J217" s="389"/>
      <c r="K217" s="390"/>
      <c r="L217" s="385"/>
      <c r="M217" s="385"/>
      <c r="N217" s="386">
        <v>230</v>
      </c>
    </row>
    <row r="218" spans="1:14" ht="15" x14ac:dyDescent="0.25">
      <c r="A218" s="520"/>
      <c r="B218" s="380"/>
      <c r="C218" s="381"/>
      <c r="D218" s="382"/>
      <c r="E218" s="383"/>
      <c r="F218" s="381"/>
      <c r="G218" s="381"/>
      <c r="H218" s="460"/>
      <c r="I218" s="381"/>
      <c r="J218" s="381"/>
      <c r="K218" s="384"/>
      <c r="L218" s="385"/>
      <c r="M218" s="385"/>
      <c r="N218" s="386">
        <v>231</v>
      </c>
    </row>
    <row r="219" spans="1:14" ht="15" x14ac:dyDescent="0.25">
      <c r="A219" s="460"/>
      <c r="B219" s="381"/>
      <c r="C219" s="389"/>
      <c r="D219" s="382"/>
      <c r="E219" s="391"/>
      <c r="F219" s="381"/>
      <c r="G219" s="381"/>
      <c r="H219" s="459"/>
      <c r="I219" s="381"/>
      <c r="J219" s="389"/>
      <c r="K219" s="392"/>
      <c r="L219" s="385"/>
      <c r="M219" s="385"/>
      <c r="N219" s="386">
        <v>232</v>
      </c>
    </row>
    <row r="220" spans="1:14" ht="15" x14ac:dyDescent="0.25">
      <c r="A220" s="460"/>
      <c r="B220" s="381"/>
      <c r="C220" s="389"/>
      <c r="D220" s="382"/>
      <c r="E220" s="391"/>
      <c r="F220" s="381"/>
      <c r="G220" s="381"/>
      <c r="H220" s="459"/>
      <c r="I220" s="381"/>
      <c r="J220" s="389"/>
      <c r="K220" s="392"/>
      <c r="L220" s="385"/>
      <c r="M220" s="385"/>
      <c r="N220" s="386">
        <v>233</v>
      </c>
    </row>
    <row r="221" spans="1:14" ht="15" x14ac:dyDescent="0.25">
      <c r="A221" s="460"/>
      <c r="B221" s="381"/>
      <c r="C221" s="389"/>
      <c r="D221" s="382"/>
      <c r="E221" s="391"/>
      <c r="F221" s="381"/>
      <c r="G221" s="381"/>
      <c r="H221" s="459"/>
      <c r="I221" s="381"/>
      <c r="J221" s="389"/>
      <c r="K221" s="392"/>
      <c r="L221" s="385"/>
      <c r="M221" s="385"/>
      <c r="N221" s="386">
        <v>234</v>
      </c>
    </row>
    <row r="222" spans="1:14" ht="15" x14ac:dyDescent="0.25">
      <c r="A222" s="460"/>
      <c r="B222" s="381"/>
      <c r="C222" s="389"/>
      <c r="D222" s="382"/>
      <c r="E222" s="391"/>
      <c r="F222" s="381"/>
      <c r="G222" s="381"/>
      <c r="H222" s="459"/>
      <c r="I222" s="381"/>
      <c r="J222" s="389"/>
      <c r="K222" s="390"/>
      <c r="L222" s="385"/>
      <c r="M222" s="385"/>
      <c r="N222" s="386">
        <v>235</v>
      </c>
    </row>
    <row r="223" spans="1:14" ht="15" x14ac:dyDescent="0.25">
      <c r="A223" s="460"/>
      <c r="B223" s="381"/>
      <c r="C223" s="389"/>
      <c r="D223" s="382"/>
      <c r="E223" s="391"/>
      <c r="F223" s="381"/>
      <c r="G223" s="381"/>
      <c r="H223" s="459"/>
      <c r="I223" s="381"/>
      <c r="J223" s="389"/>
      <c r="K223" s="390"/>
      <c r="L223" s="385"/>
      <c r="M223" s="385"/>
      <c r="N223" s="386">
        <v>236</v>
      </c>
    </row>
    <row r="224" spans="1:14" ht="15" x14ac:dyDescent="0.25">
      <c r="A224" s="460"/>
      <c r="B224" s="381"/>
      <c r="C224" s="389"/>
      <c r="D224" s="382"/>
      <c r="E224" s="391"/>
      <c r="F224" s="381"/>
      <c r="G224" s="381"/>
      <c r="H224" s="459"/>
      <c r="I224" s="381"/>
      <c r="J224" s="389"/>
      <c r="K224" s="392"/>
      <c r="L224" s="385"/>
      <c r="M224" s="385"/>
      <c r="N224" s="386">
        <v>237</v>
      </c>
    </row>
    <row r="225" spans="1:14" ht="15" x14ac:dyDescent="0.25">
      <c r="A225" s="460"/>
      <c r="B225" s="381"/>
      <c r="C225" s="389"/>
      <c r="D225" s="382"/>
      <c r="E225" s="391"/>
      <c r="F225" s="381"/>
      <c r="G225" s="381"/>
      <c r="H225" s="459"/>
      <c r="I225" s="381"/>
      <c r="J225" s="393"/>
      <c r="K225" s="394"/>
      <c r="L225" s="385"/>
      <c r="M225" s="385"/>
      <c r="N225" s="386">
        <v>238</v>
      </c>
    </row>
    <row r="226" spans="1:14" ht="15" x14ac:dyDescent="0.25">
      <c r="A226" s="460"/>
      <c r="B226" s="381"/>
      <c r="C226" s="389"/>
      <c r="D226" s="382"/>
      <c r="E226" s="391"/>
      <c r="F226" s="381"/>
      <c r="G226" s="381"/>
      <c r="H226" s="459"/>
      <c r="I226" s="381"/>
      <c r="J226" s="389"/>
      <c r="K226" s="384"/>
      <c r="L226" s="385"/>
      <c r="M226" s="385"/>
      <c r="N226" s="386">
        <v>239</v>
      </c>
    </row>
    <row r="227" spans="1:14" ht="15" x14ac:dyDescent="0.25">
      <c r="A227" s="460"/>
      <c r="B227" s="381"/>
      <c r="C227" s="389"/>
      <c r="D227" s="382"/>
      <c r="E227" s="391"/>
      <c r="F227" s="381"/>
      <c r="G227" s="381"/>
      <c r="H227" s="459"/>
      <c r="I227" s="381"/>
      <c r="J227" s="389"/>
      <c r="K227" s="394"/>
      <c r="L227" s="385"/>
      <c r="M227" s="385"/>
      <c r="N227" s="386">
        <v>240</v>
      </c>
    </row>
    <row r="228" spans="1:14" ht="15" x14ac:dyDescent="0.25">
      <c r="A228" s="460"/>
      <c r="B228" s="381"/>
      <c r="C228" s="389"/>
      <c r="D228" s="382"/>
      <c r="E228" s="391"/>
      <c r="F228" s="381"/>
      <c r="G228" s="381"/>
      <c r="H228" s="459"/>
      <c r="I228" s="381"/>
      <c r="J228" s="389"/>
      <c r="K228" s="384"/>
      <c r="L228" s="385"/>
      <c r="M228" s="385"/>
      <c r="N228" s="386">
        <v>241</v>
      </c>
    </row>
    <row r="229" spans="1:14" ht="15" x14ac:dyDescent="0.25">
      <c r="A229" s="460"/>
      <c r="B229" s="381"/>
      <c r="C229" s="381"/>
      <c r="D229" s="382"/>
      <c r="E229" s="391"/>
      <c r="F229" s="381"/>
      <c r="G229" s="381"/>
      <c r="H229" s="460"/>
      <c r="I229" s="381"/>
      <c r="J229" s="389"/>
      <c r="K229" s="384"/>
      <c r="L229" s="385"/>
      <c r="M229" s="385"/>
      <c r="N229" s="386">
        <v>242</v>
      </c>
    </row>
    <row r="230" spans="1:14" ht="15" x14ac:dyDescent="0.25">
      <c r="A230" s="460"/>
      <c r="B230" s="381"/>
      <c r="C230" s="389"/>
      <c r="D230" s="382"/>
      <c r="E230" s="391"/>
      <c r="F230" s="381"/>
      <c r="G230" s="381"/>
      <c r="H230" s="459"/>
      <c r="I230" s="381"/>
      <c r="J230" s="389"/>
      <c r="K230" s="390"/>
      <c r="L230" s="385"/>
      <c r="M230" s="385"/>
      <c r="N230" s="386">
        <v>243</v>
      </c>
    </row>
    <row r="231" spans="1:14" ht="15" x14ac:dyDescent="0.25">
      <c r="A231" s="460"/>
      <c r="B231" s="381"/>
      <c r="C231" s="389"/>
      <c r="D231" s="382"/>
      <c r="E231" s="391"/>
      <c r="F231" s="381"/>
      <c r="G231" s="381"/>
      <c r="H231" s="459"/>
      <c r="I231" s="381"/>
      <c r="J231" s="389"/>
      <c r="K231" s="390"/>
      <c r="L231" s="385"/>
      <c r="M231" s="385"/>
      <c r="N231" s="386">
        <v>244</v>
      </c>
    </row>
    <row r="232" spans="1:14" ht="15" x14ac:dyDescent="0.25">
      <c r="A232" s="460"/>
      <c r="B232" s="381"/>
      <c r="C232" s="389"/>
      <c r="D232" s="382"/>
      <c r="E232" s="383"/>
      <c r="F232" s="381"/>
      <c r="G232" s="381"/>
      <c r="H232" s="459"/>
      <c r="I232" s="381"/>
      <c r="J232" s="393"/>
      <c r="K232" s="384"/>
      <c r="L232" s="385"/>
      <c r="M232" s="385"/>
      <c r="N232" s="386">
        <v>245</v>
      </c>
    </row>
    <row r="233" spans="1:14" ht="15" x14ac:dyDescent="0.25">
      <c r="A233" s="460"/>
      <c r="B233" s="381"/>
      <c r="C233" s="389"/>
      <c r="D233" s="382"/>
      <c r="E233" s="391"/>
      <c r="F233" s="381"/>
      <c r="G233" s="381"/>
      <c r="H233" s="459"/>
      <c r="I233" s="381"/>
      <c r="J233" s="393"/>
      <c r="K233" s="390"/>
      <c r="L233" s="385"/>
      <c r="M233" s="385"/>
      <c r="N233" s="386">
        <v>246</v>
      </c>
    </row>
    <row r="234" spans="1:14" ht="15" x14ac:dyDescent="0.25">
      <c r="A234" s="520"/>
      <c r="B234" s="380"/>
      <c r="C234" s="389"/>
      <c r="D234" s="382"/>
      <c r="E234" s="391"/>
      <c r="F234" s="381"/>
      <c r="G234" s="381"/>
      <c r="H234" s="461"/>
      <c r="I234" s="381"/>
      <c r="J234" s="389"/>
      <c r="K234" s="390"/>
      <c r="L234" s="385"/>
      <c r="M234" s="385"/>
      <c r="N234" s="386">
        <v>247</v>
      </c>
    </row>
    <row r="235" spans="1:14" ht="15" x14ac:dyDescent="0.25">
      <c r="A235" s="520"/>
      <c r="B235" s="380"/>
      <c r="C235" s="381"/>
      <c r="D235" s="382"/>
      <c r="E235" s="383"/>
      <c r="F235" s="381"/>
      <c r="G235" s="381"/>
      <c r="H235" s="460"/>
      <c r="I235" s="381"/>
      <c r="J235" s="381"/>
      <c r="K235" s="384"/>
      <c r="L235" s="385"/>
      <c r="M235" s="385"/>
      <c r="N235" s="386">
        <v>248</v>
      </c>
    </row>
    <row r="236" spans="1:14" ht="15" x14ac:dyDescent="0.25">
      <c r="A236" s="520"/>
      <c r="B236" s="380"/>
      <c r="C236" s="389"/>
      <c r="D236" s="382"/>
      <c r="E236" s="391"/>
      <c r="F236" s="381"/>
      <c r="G236" s="381"/>
      <c r="H236" s="461"/>
      <c r="I236" s="381"/>
      <c r="J236" s="389"/>
      <c r="K236" s="390"/>
      <c r="L236" s="385"/>
      <c r="M236" s="385"/>
      <c r="N236" s="386">
        <v>249</v>
      </c>
    </row>
    <row r="237" spans="1:14" ht="15" x14ac:dyDescent="0.25">
      <c r="A237" s="460"/>
      <c r="B237" s="381"/>
      <c r="C237" s="389"/>
      <c r="D237" s="382"/>
      <c r="E237" s="388"/>
      <c r="F237" s="381"/>
      <c r="G237" s="381"/>
      <c r="H237" s="461"/>
      <c r="I237" s="381"/>
      <c r="J237" s="387"/>
      <c r="K237" s="392"/>
      <c r="L237" s="385"/>
      <c r="M237" s="385"/>
      <c r="N237" s="386">
        <v>250</v>
      </c>
    </row>
    <row r="238" spans="1:14" ht="15" x14ac:dyDescent="0.25">
      <c r="A238" s="460"/>
      <c r="B238" s="381"/>
      <c r="C238" s="389"/>
      <c r="D238" s="382"/>
      <c r="E238" s="388"/>
      <c r="F238" s="381"/>
      <c r="G238" s="381"/>
      <c r="H238" s="459"/>
      <c r="I238" s="381"/>
      <c r="J238" s="393"/>
      <c r="K238" s="384"/>
      <c r="L238" s="385"/>
      <c r="M238" s="385"/>
      <c r="N238" s="386">
        <v>251</v>
      </c>
    </row>
    <row r="239" spans="1:14" ht="15" x14ac:dyDescent="0.25">
      <c r="A239" s="520"/>
      <c r="B239" s="380"/>
      <c r="C239" s="389"/>
      <c r="D239" s="382"/>
      <c r="E239" s="388"/>
      <c r="F239" s="381"/>
      <c r="G239" s="381"/>
      <c r="H239" s="459"/>
      <c r="I239" s="381"/>
      <c r="J239" s="389"/>
      <c r="K239" s="390"/>
      <c r="L239" s="385"/>
      <c r="M239" s="385"/>
      <c r="N239" s="386">
        <v>252</v>
      </c>
    </row>
    <row r="240" spans="1:14" ht="15" x14ac:dyDescent="0.25">
      <c r="A240" s="520"/>
      <c r="B240" s="380"/>
      <c r="C240" s="395"/>
      <c r="D240" s="396"/>
      <c r="E240" s="383"/>
      <c r="F240" s="381"/>
      <c r="G240" s="381"/>
      <c r="H240" s="460"/>
      <c r="I240" s="381"/>
      <c r="J240" s="381"/>
      <c r="K240" s="384"/>
      <c r="L240" s="385"/>
      <c r="M240" s="385"/>
      <c r="N240" s="386">
        <v>253</v>
      </c>
    </row>
    <row r="241" spans="1:14" ht="15" x14ac:dyDescent="0.25">
      <c r="A241" s="520"/>
      <c r="B241" s="380"/>
      <c r="C241" s="395"/>
      <c r="D241" s="396"/>
      <c r="E241" s="383"/>
      <c r="F241" s="381"/>
      <c r="G241" s="381"/>
      <c r="H241" s="460"/>
      <c r="I241" s="381"/>
      <c r="J241" s="381"/>
      <c r="K241" s="384"/>
      <c r="L241" s="385"/>
      <c r="M241" s="385"/>
      <c r="N241" s="386">
        <v>254</v>
      </c>
    </row>
    <row r="242" spans="1:14" ht="15" x14ac:dyDescent="0.25">
      <c r="A242" s="460"/>
      <c r="B242" s="381"/>
      <c r="C242" s="389"/>
      <c r="D242" s="382"/>
      <c r="E242" s="391"/>
      <c r="F242" s="381"/>
      <c r="G242" s="381"/>
      <c r="H242" s="459"/>
      <c r="I242" s="381"/>
      <c r="J242" s="389"/>
      <c r="K242" s="390"/>
      <c r="L242" s="385"/>
      <c r="M242" s="385"/>
      <c r="N242" s="386">
        <v>255</v>
      </c>
    </row>
    <row r="243" spans="1:14" ht="15" x14ac:dyDescent="0.25">
      <c r="A243" s="460"/>
      <c r="B243" s="381"/>
      <c r="C243" s="389"/>
      <c r="D243" s="382"/>
      <c r="E243" s="391"/>
      <c r="F243" s="381"/>
      <c r="G243" s="381"/>
      <c r="H243" s="459"/>
      <c r="I243" s="381"/>
      <c r="J243" s="389"/>
      <c r="K243" s="390"/>
      <c r="L243" s="385"/>
      <c r="M243" s="385"/>
      <c r="N243" s="386">
        <v>256</v>
      </c>
    </row>
    <row r="244" spans="1:14" ht="15" x14ac:dyDescent="0.25">
      <c r="A244" s="460"/>
      <c r="B244" s="381"/>
      <c r="C244" s="389"/>
      <c r="D244" s="382"/>
      <c r="E244" s="391"/>
      <c r="F244" s="381"/>
      <c r="G244" s="381"/>
      <c r="H244" s="459"/>
      <c r="I244" s="381"/>
      <c r="J244" s="389"/>
      <c r="K244" s="392"/>
      <c r="L244" s="385"/>
      <c r="M244" s="385"/>
      <c r="N244" s="386">
        <v>257</v>
      </c>
    </row>
    <row r="245" spans="1:14" ht="15" x14ac:dyDescent="0.25">
      <c r="A245" s="460"/>
      <c r="B245" s="381"/>
      <c r="C245" s="389"/>
      <c r="D245" s="382"/>
      <c r="E245" s="391"/>
      <c r="F245" s="381"/>
      <c r="G245" s="381"/>
      <c r="H245" s="459"/>
      <c r="I245" s="381"/>
      <c r="J245" s="389"/>
      <c r="K245" s="392"/>
      <c r="L245" s="385"/>
      <c r="M245" s="385"/>
      <c r="N245" s="386">
        <v>258</v>
      </c>
    </row>
    <row r="246" spans="1:14" ht="15" x14ac:dyDescent="0.25">
      <c r="A246" s="460"/>
      <c r="B246" s="381"/>
      <c r="C246" s="389"/>
      <c r="D246" s="382"/>
      <c r="E246" s="391"/>
      <c r="F246" s="381"/>
      <c r="G246" s="381"/>
      <c r="H246" s="459"/>
      <c r="I246" s="381"/>
      <c r="J246" s="393"/>
      <c r="K246" s="394"/>
      <c r="L246" s="385"/>
      <c r="M246" s="385"/>
      <c r="N246" s="386">
        <v>259</v>
      </c>
    </row>
    <row r="247" spans="1:14" ht="15" x14ac:dyDescent="0.25">
      <c r="A247" s="520"/>
      <c r="B247" s="380"/>
      <c r="C247" s="389"/>
      <c r="D247" s="382"/>
      <c r="E247" s="391"/>
      <c r="F247" s="381"/>
      <c r="G247" s="381"/>
      <c r="H247" s="461"/>
      <c r="I247" s="381"/>
      <c r="J247" s="389"/>
      <c r="K247" s="390"/>
      <c r="L247" s="385"/>
      <c r="M247" s="385"/>
      <c r="N247" s="386">
        <v>260</v>
      </c>
    </row>
    <row r="248" spans="1:14" ht="15" x14ac:dyDescent="0.25">
      <c r="A248" s="460"/>
      <c r="B248" s="381"/>
      <c r="C248" s="389"/>
      <c r="D248" s="382"/>
      <c r="E248" s="391"/>
      <c r="F248" s="381"/>
      <c r="G248" s="381"/>
      <c r="H248" s="459"/>
      <c r="I248" s="381"/>
      <c r="J248" s="393"/>
      <c r="K248" s="384"/>
      <c r="L248" s="385"/>
      <c r="M248" s="385"/>
      <c r="N248" s="386">
        <v>261</v>
      </c>
    </row>
    <row r="249" spans="1:14" ht="15" x14ac:dyDescent="0.25">
      <c r="A249" s="520"/>
      <c r="B249" s="380"/>
      <c r="C249" s="389"/>
      <c r="D249" s="382"/>
      <c r="E249" s="391"/>
      <c r="F249" s="381"/>
      <c r="G249" s="381"/>
      <c r="H249" s="459"/>
      <c r="I249" s="381"/>
      <c r="J249" s="389"/>
      <c r="K249" s="392"/>
      <c r="L249" s="385"/>
      <c r="M249" s="385"/>
      <c r="N249" s="386">
        <v>262</v>
      </c>
    </row>
    <row r="250" spans="1:14" ht="15" x14ac:dyDescent="0.25">
      <c r="A250" s="520"/>
      <c r="B250" s="380"/>
      <c r="C250" s="389"/>
      <c r="D250" s="382"/>
      <c r="E250" s="391"/>
      <c r="F250" s="381"/>
      <c r="G250" s="381"/>
      <c r="H250" s="459"/>
      <c r="I250" s="381"/>
      <c r="J250" s="389"/>
      <c r="K250" s="392"/>
      <c r="L250" s="385"/>
      <c r="M250" s="385"/>
      <c r="N250" s="386">
        <v>263</v>
      </c>
    </row>
    <row r="251" spans="1:14" ht="15" x14ac:dyDescent="0.25">
      <c r="A251" s="520"/>
      <c r="B251" s="380"/>
      <c r="C251" s="389"/>
      <c r="D251" s="382"/>
      <c r="E251" s="391"/>
      <c r="F251" s="381"/>
      <c r="G251" s="381"/>
      <c r="H251" s="459"/>
      <c r="I251" s="381"/>
      <c r="J251" s="389"/>
      <c r="K251" s="392"/>
      <c r="L251" s="385"/>
      <c r="M251" s="385"/>
      <c r="N251" s="386">
        <v>264</v>
      </c>
    </row>
    <row r="252" spans="1:14" ht="15" x14ac:dyDescent="0.25">
      <c r="A252" s="520"/>
      <c r="B252" s="380"/>
      <c r="C252" s="389"/>
      <c r="D252" s="382"/>
      <c r="E252" s="391"/>
      <c r="F252" s="381"/>
      <c r="G252" s="381"/>
      <c r="H252" s="459"/>
      <c r="I252" s="381"/>
      <c r="J252" s="389"/>
      <c r="K252" s="390"/>
      <c r="L252" s="385"/>
      <c r="M252" s="385"/>
      <c r="N252" s="386">
        <v>265</v>
      </c>
    </row>
    <row r="253" spans="1:14" ht="15" x14ac:dyDescent="0.25">
      <c r="A253" s="520"/>
      <c r="B253" s="380"/>
      <c r="C253" s="381"/>
      <c r="D253" s="382"/>
      <c r="E253" s="383"/>
      <c r="F253" s="381"/>
      <c r="G253" s="381"/>
      <c r="H253" s="460"/>
      <c r="I253" s="381"/>
      <c r="J253" s="381"/>
      <c r="K253" s="384"/>
      <c r="L253" s="385"/>
      <c r="M253" s="385"/>
      <c r="N253" s="386">
        <v>266</v>
      </c>
    </row>
    <row r="254" spans="1:14" ht="15" x14ac:dyDescent="0.25">
      <c r="A254" s="520"/>
      <c r="B254" s="380"/>
      <c r="C254" s="389"/>
      <c r="D254" s="382"/>
      <c r="E254" s="391"/>
      <c r="F254" s="381"/>
      <c r="G254" s="381"/>
      <c r="H254" s="459"/>
      <c r="I254" s="381"/>
      <c r="J254" s="389"/>
      <c r="K254" s="390"/>
      <c r="L254" s="385"/>
      <c r="M254" s="385"/>
      <c r="N254" s="386">
        <v>267</v>
      </c>
    </row>
    <row r="255" spans="1:14" ht="15" x14ac:dyDescent="0.25">
      <c r="A255" s="520"/>
      <c r="B255" s="380"/>
      <c r="C255" s="389"/>
      <c r="D255" s="382"/>
      <c r="E255" s="391"/>
      <c r="F255" s="381"/>
      <c r="G255" s="381"/>
      <c r="H255" s="459"/>
      <c r="I255" s="381"/>
      <c r="J255" s="389"/>
      <c r="K255" s="390"/>
      <c r="L255" s="385"/>
      <c r="M255" s="385"/>
      <c r="N255" s="386">
        <v>268</v>
      </c>
    </row>
    <row r="256" spans="1:14" ht="15" x14ac:dyDescent="0.25">
      <c r="A256" s="520"/>
      <c r="B256" s="380"/>
      <c r="C256" s="389"/>
      <c r="D256" s="382"/>
      <c r="E256" s="391"/>
      <c r="F256" s="381"/>
      <c r="G256" s="381"/>
      <c r="H256" s="459"/>
      <c r="I256" s="381"/>
      <c r="J256" s="389"/>
      <c r="K256" s="392"/>
      <c r="L256" s="385"/>
      <c r="M256" s="385"/>
      <c r="N256" s="386">
        <v>269</v>
      </c>
    </row>
    <row r="257" spans="1:14" ht="15" x14ac:dyDescent="0.25">
      <c r="A257" s="520"/>
      <c r="B257" s="380"/>
      <c r="C257" s="389"/>
      <c r="D257" s="382"/>
      <c r="E257" s="391"/>
      <c r="F257" s="381"/>
      <c r="G257" s="381"/>
      <c r="H257" s="459"/>
      <c r="I257" s="381"/>
      <c r="J257" s="389"/>
      <c r="K257" s="390"/>
      <c r="L257" s="385"/>
      <c r="M257" s="385"/>
      <c r="N257" s="386">
        <v>270</v>
      </c>
    </row>
    <row r="258" spans="1:14" ht="15" x14ac:dyDescent="0.25">
      <c r="A258" s="520"/>
      <c r="B258" s="380"/>
      <c r="C258" s="389"/>
      <c r="D258" s="382"/>
      <c r="E258" s="391"/>
      <c r="F258" s="381"/>
      <c r="G258" s="381"/>
      <c r="H258" s="459"/>
      <c r="I258" s="381"/>
      <c r="J258" s="389"/>
      <c r="K258" s="392"/>
      <c r="L258" s="385"/>
      <c r="M258" s="385"/>
      <c r="N258" s="386">
        <v>271</v>
      </c>
    </row>
    <row r="259" spans="1:14" ht="15" x14ac:dyDescent="0.25">
      <c r="A259" s="520"/>
      <c r="B259" s="380"/>
      <c r="C259" s="389"/>
      <c r="D259" s="382"/>
      <c r="E259" s="391"/>
      <c r="F259" s="381"/>
      <c r="G259" s="381"/>
      <c r="H259" s="459"/>
      <c r="I259" s="381"/>
      <c r="J259" s="389"/>
      <c r="K259" s="390"/>
      <c r="L259" s="385"/>
      <c r="M259" s="385"/>
      <c r="N259" s="386">
        <v>272</v>
      </c>
    </row>
    <row r="260" spans="1:14" ht="15" x14ac:dyDescent="0.25">
      <c r="A260" s="520"/>
      <c r="B260" s="380"/>
      <c r="C260" s="389"/>
      <c r="D260" s="382"/>
      <c r="E260" s="391"/>
      <c r="F260" s="381"/>
      <c r="G260" s="381"/>
      <c r="H260" s="459"/>
      <c r="I260" s="381"/>
      <c r="J260" s="389"/>
      <c r="K260" s="390"/>
      <c r="L260" s="385"/>
      <c r="M260" s="385"/>
      <c r="N260" s="386">
        <v>273</v>
      </c>
    </row>
    <row r="261" spans="1:14" ht="15" x14ac:dyDescent="0.25">
      <c r="A261" s="460"/>
      <c r="B261" s="381"/>
      <c r="C261" s="389"/>
      <c r="D261" s="382"/>
      <c r="E261" s="391"/>
      <c r="F261" s="381"/>
      <c r="G261" s="381"/>
      <c r="H261" s="459"/>
      <c r="I261" s="381"/>
      <c r="J261" s="393"/>
      <c r="K261" s="384"/>
      <c r="L261" s="385"/>
      <c r="M261" s="385"/>
      <c r="N261" s="386">
        <v>274</v>
      </c>
    </row>
    <row r="262" spans="1:14" ht="15" x14ac:dyDescent="0.25">
      <c r="A262" s="460"/>
      <c r="B262" s="381"/>
      <c r="C262" s="389"/>
      <c r="D262" s="382"/>
      <c r="E262" s="391"/>
      <c r="F262" s="381"/>
      <c r="G262" s="381"/>
      <c r="H262" s="459"/>
      <c r="I262" s="381"/>
      <c r="J262" s="393"/>
      <c r="K262" s="394"/>
      <c r="L262" s="385"/>
      <c r="M262" s="385"/>
      <c r="N262" s="386">
        <v>275</v>
      </c>
    </row>
    <row r="263" spans="1:14" ht="15" x14ac:dyDescent="0.25">
      <c r="A263" s="520"/>
      <c r="B263" s="380"/>
      <c r="C263" s="389"/>
      <c r="D263" s="382"/>
      <c r="E263" s="391"/>
      <c r="F263" s="381"/>
      <c r="G263" s="381"/>
      <c r="H263" s="459"/>
      <c r="I263" s="381"/>
      <c r="J263" s="389"/>
      <c r="K263" s="392"/>
      <c r="L263" s="385"/>
      <c r="M263" s="385"/>
      <c r="N263" s="386">
        <v>276</v>
      </c>
    </row>
    <row r="264" spans="1:14" ht="15" x14ac:dyDescent="0.25">
      <c r="A264" s="520"/>
      <c r="B264" s="380"/>
      <c r="C264" s="389"/>
      <c r="D264" s="382"/>
      <c r="E264" s="391"/>
      <c r="F264" s="381"/>
      <c r="G264" s="381"/>
      <c r="H264" s="459"/>
      <c r="I264" s="381"/>
      <c r="J264" s="387"/>
      <c r="K264" s="392"/>
      <c r="L264" s="385"/>
      <c r="M264" s="385"/>
      <c r="N264" s="386">
        <v>277</v>
      </c>
    </row>
    <row r="265" spans="1:14" ht="15" x14ac:dyDescent="0.25">
      <c r="A265" s="460"/>
      <c r="B265" s="381"/>
      <c r="C265" s="389"/>
      <c r="D265" s="382"/>
      <c r="E265" s="391"/>
      <c r="F265" s="381"/>
      <c r="G265" s="381"/>
      <c r="H265" s="459"/>
      <c r="I265" s="381"/>
      <c r="J265" s="393"/>
      <c r="K265" s="384"/>
      <c r="L265" s="385"/>
      <c r="M265" s="385"/>
      <c r="N265" s="386">
        <v>278</v>
      </c>
    </row>
    <row r="266" spans="1:14" ht="15" x14ac:dyDescent="0.25">
      <c r="A266" s="520"/>
      <c r="B266" s="380"/>
      <c r="C266" s="381"/>
      <c r="D266" s="382"/>
      <c r="E266" s="391"/>
      <c r="F266" s="381"/>
      <c r="G266" s="381"/>
      <c r="H266" s="460"/>
      <c r="I266" s="381"/>
      <c r="J266" s="381"/>
      <c r="K266" s="384"/>
      <c r="L266" s="385"/>
      <c r="M266" s="385"/>
      <c r="N266" s="386">
        <v>279</v>
      </c>
    </row>
    <row r="267" spans="1:14" ht="15" x14ac:dyDescent="0.25">
      <c r="A267" s="460"/>
      <c r="B267" s="381"/>
      <c r="C267" s="389"/>
      <c r="D267" s="382"/>
      <c r="E267" s="391"/>
      <c r="F267" s="381"/>
      <c r="G267" s="381"/>
      <c r="H267" s="459"/>
      <c r="I267" s="381"/>
      <c r="J267" s="393"/>
      <c r="K267" s="384"/>
      <c r="L267" s="385"/>
      <c r="M267" s="385"/>
      <c r="N267" s="386">
        <v>280</v>
      </c>
    </row>
    <row r="268" spans="1:14" ht="15" x14ac:dyDescent="0.25">
      <c r="A268" s="460"/>
      <c r="B268" s="381"/>
      <c r="C268" s="389"/>
      <c r="D268" s="382"/>
      <c r="E268" s="391"/>
      <c r="F268" s="381"/>
      <c r="G268" s="381"/>
      <c r="H268" s="459"/>
      <c r="I268" s="381"/>
      <c r="J268" s="393"/>
      <c r="K268" s="384"/>
      <c r="L268" s="385"/>
      <c r="M268" s="385"/>
      <c r="N268" s="386">
        <v>281</v>
      </c>
    </row>
    <row r="269" spans="1:14" ht="15" x14ac:dyDescent="0.25">
      <c r="A269" s="520"/>
      <c r="B269" s="380"/>
      <c r="C269" s="389"/>
      <c r="D269" s="382"/>
      <c r="E269" s="391"/>
      <c r="F269" s="381"/>
      <c r="G269" s="381"/>
      <c r="H269" s="459"/>
      <c r="I269" s="381"/>
      <c r="J269" s="389"/>
      <c r="K269" s="390"/>
      <c r="L269" s="385"/>
      <c r="M269" s="385"/>
      <c r="N269" s="386">
        <v>282</v>
      </c>
    </row>
    <row r="270" spans="1:14" ht="15" x14ac:dyDescent="0.25">
      <c r="A270" s="460"/>
      <c r="B270" s="381"/>
      <c r="C270" s="389"/>
      <c r="D270" s="382"/>
      <c r="E270" s="391"/>
      <c r="F270" s="381"/>
      <c r="G270" s="381"/>
      <c r="H270" s="459"/>
      <c r="I270" s="381"/>
      <c r="J270" s="393"/>
      <c r="K270" s="394"/>
      <c r="L270" s="385"/>
      <c r="M270" s="385"/>
      <c r="N270" s="386">
        <v>283</v>
      </c>
    </row>
    <row r="271" spans="1:14" ht="15" x14ac:dyDescent="0.25">
      <c r="A271" s="460"/>
      <c r="B271" s="381"/>
      <c r="C271" s="389"/>
      <c r="D271" s="382"/>
      <c r="E271" s="391"/>
      <c r="F271" s="381"/>
      <c r="G271" s="381"/>
      <c r="H271" s="459"/>
      <c r="I271" s="381"/>
      <c r="J271" s="393"/>
      <c r="K271" s="394"/>
      <c r="L271" s="385"/>
      <c r="M271" s="385"/>
      <c r="N271" s="386">
        <v>284</v>
      </c>
    </row>
    <row r="272" spans="1:14" ht="15" x14ac:dyDescent="0.25">
      <c r="A272" s="520"/>
      <c r="B272" s="380"/>
      <c r="C272" s="389"/>
      <c r="D272" s="382"/>
      <c r="E272" s="391"/>
      <c r="F272" s="381"/>
      <c r="G272" s="381"/>
      <c r="H272" s="461"/>
      <c r="I272" s="381"/>
      <c r="J272" s="387"/>
      <c r="K272" s="390"/>
      <c r="L272" s="385"/>
      <c r="M272" s="385"/>
      <c r="N272" s="386">
        <v>285</v>
      </c>
    </row>
    <row r="273" spans="1:14" ht="15" x14ac:dyDescent="0.25">
      <c r="A273" s="520"/>
      <c r="B273" s="380"/>
      <c r="C273" s="389"/>
      <c r="D273" s="382"/>
      <c r="E273" s="391"/>
      <c r="F273" s="381"/>
      <c r="G273" s="381"/>
      <c r="H273" s="459"/>
      <c r="I273" s="381"/>
      <c r="J273" s="389"/>
      <c r="K273" s="392"/>
      <c r="L273" s="385"/>
      <c r="M273" s="385"/>
      <c r="N273" s="386">
        <v>286</v>
      </c>
    </row>
    <row r="274" spans="1:14" ht="15" x14ac:dyDescent="0.25">
      <c r="A274" s="520"/>
      <c r="B274" s="380"/>
      <c r="C274" s="389"/>
      <c r="D274" s="382"/>
      <c r="E274" s="391"/>
      <c r="F274" s="381"/>
      <c r="G274" s="381"/>
      <c r="H274" s="459"/>
      <c r="I274" s="381"/>
      <c r="J274" s="389"/>
      <c r="K274" s="392"/>
      <c r="L274" s="385"/>
      <c r="M274" s="385"/>
      <c r="N274" s="386">
        <v>287</v>
      </c>
    </row>
    <row r="275" spans="1:14" ht="15" x14ac:dyDescent="0.25">
      <c r="A275" s="520"/>
      <c r="B275" s="380"/>
      <c r="C275" s="389"/>
      <c r="D275" s="382"/>
      <c r="E275" s="391"/>
      <c r="F275" s="381"/>
      <c r="G275" s="381"/>
      <c r="H275" s="459"/>
      <c r="I275" s="381"/>
      <c r="J275" s="389"/>
      <c r="K275" s="390"/>
      <c r="L275" s="385"/>
      <c r="M275" s="385"/>
      <c r="N275" s="386">
        <v>288</v>
      </c>
    </row>
    <row r="276" spans="1:14" ht="15" x14ac:dyDescent="0.25">
      <c r="A276" s="520"/>
      <c r="B276" s="380"/>
      <c r="C276" s="389"/>
      <c r="D276" s="382"/>
      <c r="E276" s="391"/>
      <c r="F276" s="381"/>
      <c r="G276" s="381"/>
      <c r="H276" s="459"/>
      <c r="I276" s="381"/>
      <c r="J276" s="389"/>
      <c r="K276" s="390"/>
      <c r="L276" s="385"/>
      <c r="M276" s="385"/>
      <c r="N276" s="386">
        <v>289</v>
      </c>
    </row>
    <row r="277" spans="1:14" ht="15" x14ac:dyDescent="0.25">
      <c r="A277" s="520"/>
      <c r="B277" s="380"/>
      <c r="C277" s="381"/>
      <c r="D277" s="382"/>
      <c r="E277" s="383"/>
      <c r="F277" s="381"/>
      <c r="G277" s="381"/>
      <c r="H277" s="460"/>
      <c r="I277" s="381"/>
      <c r="J277" s="381"/>
      <c r="K277" s="384"/>
      <c r="L277" s="385"/>
      <c r="M277" s="385"/>
      <c r="N277" s="386">
        <v>290</v>
      </c>
    </row>
    <row r="278" spans="1:14" ht="15" x14ac:dyDescent="0.25">
      <c r="A278" s="460"/>
      <c r="B278" s="381"/>
      <c r="C278" s="389"/>
      <c r="D278" s="382"/>
      <c r="E278" s="391"/>
      <c r="F278" s="381"/>
      <c r="G278" s="381"/>
      <c r="H278" s="459"/>
      <c r="I278" s="381"/>
      <c r="J278" s="393"/>
      <c r="K278" s="394"/>
      <c r="L278" s="385"/>
      <c r="M278" s="385"/>
      <c r="N278" s="386">
        <v>291</v>
      </c>
    </row>
    <row r="279" spans="1:14" ht="15" x14ac:dyDescent="0.25">
      <c r="A279" s="520"/>
      <c r="B279" s="380"/>
      <c r="C279" s="381"/>
      <c r="D279" s="382"/>
      <c r="E279" s="383"/>
      <c r="F279" s="381"/>
      <c r="G279" s="381"/>
      <c r="H279" s="460"/>
      <c r="I279" s="381"/>
      <c r="J279" s="381"/>
      <c r="K279" s="384"/>
      <c r="L279" s="385"/>
      <c r="M279" s="385"/>
      <c r="N279" s="386">
        <v>292</v>
      </c>
    </row>
    <row r="280" spans="1:14" ht="15" x14ac:dyDescent="0.25">
      <c r="A280" s="520"/>
      <c r="B280" s="380"/>
      <c r="C280" s="381"/>
      <c r="D280" s="382"/>
      <c r="E280" s="383"/>
      <c r="F280" s="381"/>
      <c r="G280" s="381"/>
      <c r="H280" s="460"/>
      <c r="I280" s="381"/>
      <c r="J280" s="381"/>
      <c r="K280" s="390"/>
      <c r="L280" s="385"/>
      <c r="M280" s="385"/>
      <c r="N280" s="386">
        <v>293</v>
      </c>
    </row>
    <row r="281" spans="1:14" ht="15" x14ac:dyDescent="0.25">
      <c r="A281" s="520"/>
      <c r="B281" s="380"/>
      <c r="C281" s="381"/>
      <c r="D281" s="382"/>
      <c r="E281" s="383"/>
      <c r="F281" s="381"/>
      <c r="G281" s="381"/>
      <c r="H281" s="460"/>
      <c r="I281" s="381"/>
      <c r="J281" s="381"/>
      <c r="K281" s="384"/>
      <c r="L281" s="385"/>
      <c r="M281" s="385"/>
      <c r="N281" s="386">
        <v>294</v>
      </c>
    </row>
    <row r="282" spans="1:14" ht="15" x14ac:dyDescent="0.25">
      <c r="A282" s="520"/>
      <c r="B282" s="380"/>
      <c r="C282" s="389"/>
      <c r="D282" s="382"/>
      <c r="E282" s="383"/>
      <c r="F282" s="381"/>
      <c r="G282" s="381"/>
      <c r="H282" s="459"/>
      <c r="I282" s="381"/>
      <c r="J282" s="387"/>
      <c r="K282" s="392"/>
      <c r="L282" s="385"/>
      <c r="M282" s="385"/>
      <c r="N282" s="386">
        <v>295</v>
      </c>
    </row>
    <row r="283" spans="1:14" ht="15" x14ac:dyDescent="0.25">
      <c r="A283" s="520"/>
      <c r="B283" s="380"/>
      <c r="C283" s="389"/>
      <c r="D283" s="382"/>
      <c r="E283" s="391"/>
      <c r="F283" s="381"/>
      <c r="G283" s="381"/>
      <c r="H283" s="459"/>
      <c r="I283" s="381"/>
      <c r="J283" s="389"/>
      <c r="K283" s="392"/>
      <c r="L283" s="385"/>
      <c r="M283" s="385"/>
      <c r="N283" s="386">
        <v>296</v>
      </c>
    </row>
    <row r="284" spans="1:14" ht="15" x14ac:dyDescent="0.25">
      <c r="A284" s="520"/>
      <c r="B284" s="380"/>
      <c r="C284" s="389"/>
      <c r="D284" s="382"/>
      <c r="E284" s="391"/>
      <c r="F284" s="381"/>
      <c r="G284" s="381"/>
      <c r="H284" s="459"/>
      <c r="I284" s="381"/>
      <c r="J284" s="389"/>
      <c r="K284" s="392"/>
      <c r="L284" s="385"/>
      <c r="M284" s="385"/>
      <c r="N284" s="386">
        <v>297</v>
      </c>
    </row>
    <row r="285" spans="1:14" ht="15" x14ac:dyDescent="0.25">
      <c r="A285" s="460"/>
      <c r="B285" s="381"/>
      <c r="C285" s="389"/>
      <c r="D285" s="382"/>
      <c r="E285" s="391"/>
      <c r="F285" s="381"/>
      <c r="G285" s="381"/>
      <c r="H285" s="459"/>
      <c r="I285" s="381"/>
      <c r="J285" s="393"/>
      <c r="K285" s="384"/>
      <c r="L285" s="385"/>
      <c r="M285" s="385"/>
      <c r="N285" s="386">
        <v>298</v>
      </c>
    </row>
    <row r="286" spans="1:14" ht="15" x14ac:dyDescent="0.25">
      <c r="A286" s="520"/>
      <c r="B286" s="380"/>
      <c r="C286" s="381"/>
      <c r="D286" s="382"/>
      <c r="E286" s="383"/>
      <c r="F286" s="381"/>
      <c r="G286" s="381"/>
      <c r="H286" s="460"/>
      <c r="I286" s="381"/>
      <c r="J286" s="381"/>
      <c r="K286" s="384"/>
      <c r="L286" s="385"/>
      <c r="M286" s="385"/>
      <c r="N286" s="386">
        <v>299</v>
      </c>
    </row>
    <row r="287" spans="1:14" ht="15" x14ac:dyDescent="0.25">
      <c r="A287" s="520"/>
      <c r="B287" s="380"/>
      <c r="C287" s="381"/>
      <c r="D287" s="382"/>
      <c r="E287" s="383"/>
      <c r="F287" s="381"/>
      <c r="G287" s="381"/>
      <c r="H287" s="460"/>
      <c r="I287" s="381"/>
      <c r="J287" s="381"/>
      <c r="K287" s="384"/>
      <c r="L287" s="385"/>
      <c r="M287" s="385"/>
      <c r="N287" s="386">
        <v>300</v>
      </c>
    </row>
    <row r="288" spans="1:14" ht="15" x14ac:dyDescent="0.25">
      <c r="A288" s="460"/>
      <c r="B288" s="381"/>
      <c r="C288" s="387"/>
      <c r="D288" s="382"/>
      <c r="E288" s="388"/>
      <c r="F288" s="381"/>
      <c r="G288" s="381"/>
      <c r="H288" s="461"/>
      <c r="I288" s="381"/>
      <c r="J288" s="387"/>
      <c r="K288" s="392"/>
      <c r="L288" s="385"/>
      <c r="M288" s="385"/>
      <c r="N288" s="386">
        <v>301</v>
      </c>
    </row>
    <row r="289" spans="1:14" ht="15" x14ac:dyDescent="0.25">
      <c r="A289" s="520"/>
      <c r="B289" s="380"/>
      <c r="C289" s="381"/>
      <c r="D289" s="382"/>
      <c r="E289" s="383"/>
      <c r="F289" s="381"/>
      <c r="G289" s="381"/>
      <c r="H289" s="460"/>
      <c r="I289" s="381"/>
      <c r="J289" s="381"/>
      <c r="K289" s="384"/>
      <c r="L289" s="385"/>
      <c r="M289" s="385"/>
      <c r="N289" s="386">
        <v>302</v>
      </c>
    </row>
    <row r="290" spans="1:14" ht="15" x14ac:dyDescent="0.25">
      <c r="A290" s="520"/>
      <c r="B290" s="380"/>
      <c r="C290" s="389"/>
      <c r="D290" s="382"/>
      <c r="E290" s="391"/>
      <c r="F290" s="381"/>
      <c r="G290" s="381"/>
      <c r="H290" s="461"/>
      <c r="I290" s="381"/>
      <c r="J290" s="389"/>
      <c r="K290" s="390"/>
      <c r="L290" s="385"/>
      <c r="M290" s="385"/>
      <c r="N290" s="386">
        <v>303</v>
      </c>
    </row>
    <row r="291" spans="1:14" ht="15" x14ac:dyDescent="0.25">
      <c r="A291" s="460"/>
      <c r="B291" s="381"/>
      <c r="C291" s="389"/>
      <c r="D291" s="382"/>
      <c r="E291" s="391"/>
      <c r="F291" s="381"/>
      <c r="G291" s="381"/>
      <c r="H291" s="459"/>
      <c r="I291" s="381"/>
      <c r="J291" s="389"/>
      <c r="K291" s="392"/>
      <c r="L291" s="385"/>
      <c r="M291" s="385"/>
      <c r="N291" s="386">
        <v>304</v>
      </c>
    </row>
    <row r="292" spans="1:14" ht="15" x14ac:dyDescent="0.25">
      <c r="A292" s="520"/>
      <c r="B292" s="380"/>
      <c r="C292" s="389"/>
      <c r="D292" s="382"/>
      <c r="E292" s="388"/>
      <c r="F292" s="381"/>
      <c r="G292" s="381"/>
      <c r="H292" s="459"/>
      <c r="I292" s="381"/>
      <c r="J292" s="389"/>
      <c r="K292" s="392"/>
      <c r="L292" s="385"/>
      <c r="M292" s="385"/>
      <c r="N292" s="386">
        <v>305</v>
      </c>
    </row>
    <row r="293" spans="1:14" ht="15" x14ac:dyDescent="0.25">
      <c r="A293" s="520"/>
      <c r="B293" s="380"/>
      <c r="C293" s="389"/>
      <c r="D293" s="382"/>
      <c r="E293" s="391"/>
      <c r="F293" s="381"/>
      <c r="G293" s="381"/>
      <c r="H293" s="459"/>
      <c r="I293" s="381"/>
      <c r="J293" s="389"/>
      <c r="K293" s="392"/>
      <c r="L293" s="385"/>
      <c r="M293" s="385"/>
      <c r="N293" s="386">
        <v>306</v>
      </c>
    </row>
    <row r="294" spans="1:14" ht="15" x14ac:dyDescent="0.25">
      <c r="A294" s="460"/>
      <c r="B294" s="381"/>
      <c r="C294" s="389"/>
      <c r="D294" s="382"/>
      <c r="E294" s="391"/>
      <c r="F294" s="381"/>
      <c r="G294" s="381"/>
      <c r="H294" s="459"/>
      <c r="I294" s="381"/>
      <c r="J294" s="389"/>
      <c r="K294" s="392"/>
      <c r="L294" s="385"/>
      <c r="M294" s="385"/>
      <c r="N294" s="386">
        <v>307</v>
      </c>
    </row>
    <row r="295" spans="1:14" ht="15" x14ac:dyDescent="0.25">
      <c r="A295" s="460"/>
      <c r="B295" s="381"/>
      <c r="C295" s="389"/>
      <c r="D295" s="382"/>
      <c r="E295" s="391"/>
      <c r="F295" s="381"/>
      <c r="G295" s="381"/>
      <c r="H295" s="459"/>
      <c r="I295" s="381"/>
      <c r="J295" s="389"/>
      <c r="K295" s="390"/>
      <c r="L295" s="385"/>
      <c r="M295" s="385"/>
      <c r="N295" s="386">
        <v>308</v>
      </c>
    </row>
    <row r="296" spans="1:14" ht="15" x14ac:dyDescent="0.25">
      <c r="A296" s="460"/>
      <c r="B296" s="381"/>
      <c r="C296" s="389"/>
      <c r="D296" s="382"/>
      <c r="E296" s="391"/>
      <c r="F296" s="381"/>
      <c r="G296" s="381"/>
      <c r="H296" s="459"/>
      <c r="I296" s="381"/>
      <c r="J296" s="393"/>
      <c r="K296" s="384"/>
      <c r="L296" s="385"/>
      <c r="M296" s="385"/>
      <c r="N296" s="386">
        <v>309</v>
      </c>
    </row>
    <row r="297" spans="1:14" ht="15" x14ac:dyDescent="0.25">
      <c r="A297" s="460"/>
      <c r="B297" s="381"/>
      <c r="C297" s="389"/>
      <c r="D297" s="382"/>
      <c r="E297" s="391"/>
      <c r="F297" s="381"/>
      <c r="G297" s="381"/>
      <c r="H297" s="459"/>
      <c r="I297" s="381"/>
      <c r="J297" s="393"/>
      <c r="K297" s="384"/>
      <c r="L297" s="385"/>
      <c r="M297" s="385"/>
      <c r="N297" s="386">
        <v>310</v>
      </c>
    </row>
    <row r="298" spans="1:14" ht="15" x14ac:dyDescent="0.25">
      <c r="A298" s="520"/>
      <c r="B298" s="380"/>
      <c r="C298" s="389"/>
      <c r="D298" s="382"/>
      <c r="E298" s="391"/>
      <c r="F298" s="381"/>
      <c r="G298" s="381"/>
      <c r="H298" s="459"/>
      <c r="I298" s="381"/>
      <c r="J298" s="389"/>
      <c r="K298" s="390"/>
      <c r="L298" s="385"/>
      <c r="M298" s="385"/>
      <c r="N298" s="386">
        <v>311</v>
      </c>
    </row>
    <row r="299" spans="1:14" ht="15" x14ac:dyDescent="0.25">
      <c r="A299" s="460"/>
      <c r="B299" s="381"/>
      <c r="C299" s="389"/>
      <c r="D299" s="382"/>
      <c r="E299" s="391"/>
      <c r="F299" s="381"/>
      <c r="G299" s="381"/>
      <c r="H299" s="459"/>
      <c r="I299" s="381"/>
      <c r="J299" s="393"/>
      <c r="K299" s="394"/>
      <c r="L299" s="385"/>
      <c r="M299" s="385"/>
      <c r="N299" s="386">
        <v>312</v>
      </c>
    </row>
    <row r="300" spans="1:14" ht="15" x14ac:dyDescent="0.25">
      <c r="A300" s="460"/>
      <c r="B300" s="381"/>
      <c r="C300" s="389"/>
      <c r="D300" s="382"/>
      <c r="E300" s="391"/>
      <c r="F300" s="381"/>
      <c r="G300" s="381"/>
      <c r="H300" s="459"/>
      <c r="I300" s="381"/>
      <c r="J300" s="393"/>
      <c r="K300" s="394"/>
      <c r="L300" s="385"/>
      <c r="M300" s="385"/>
      <c r="N300" s="386">
        <v>313</v>
      </c>
    </row>
    <row r="301" spans="1:14" ht="15" x14ac:dyDescent="0.25">
      <c r="A301" s="460"/>
      <c r="B301" s="381"/>
      <c r="C301" s="389"/>
      <c r="D301" s="382"/>
      <c r="E301" s="391"/>
      <c r="F301" s="381"/>
      <c r="G301" s="381"/>
      <c r="H301" s="459"/>
      <c r="I301" s="381"/>
      <c r="J301" s="393"/>
      <c r="K301" s="384"/>
      <c r="L301" s="385"/>
      <c r="M301" s="385"/>
      <c r="N301" s="386">
        <v>314</v>
      </c>
    </row>
    <row r="302" spans="1:14" ht="15" x14ac:dyDescent="0.25">
      <c r="A302" s="520"/>
      <c r="B302" s="380"/>
      <c r="C302" s="389"/>
      <c r="D302" s="382"/>
      <c r="E302" s="388"/>
      <c r="F302" s="381"/>
      <c r="G302" s="381"/>
      <c r="H302" s="459"/>
      <c r="I302" s="381"/>
      <c r="J302" s="389"/>
      <c r="K302" s="384"/>
      <c r="L302" s="385"/>
      <c r="M302" s="385"/>
      <c r="N302" s="386">
        <v>315</v>
      </c>
    </row>
    <row r="303" spans="1:14" ht="15" x14ac:dyDescent="0.25">
      <c r="A303" s="460"/>
      <c r="B303" s="381"/>
      <c r="C303" s="389"/>
      <c r="D303" s="382"/>
      <c r="E303" s="388"/>
      <c r="F303" s="381"/>
      <c r="G303" s="381"/>
      <c r="H303" s="459"/>
      <c r="I303" s="381"/>
      <c r="J303" s="389"/>
      <c r="K303" s="390"/>
      <c r="L303" s="385"/>
      <c r="M303" s="385"/>
      <c r="N303" s="386">
        <v>316</v>
      </c>
    </row>
    <row r="304" spans="1:14" ht="15" x14ac:dyDescent="0.25">
      <c r="A304" s="520"/>
      <c r="B304" s="380"/>
      <c r="C304" s="389"/>
      <c r="D304" s="382"/>
      <c r="E304" s="388"/>
      <c r="F304" s="381"/>
      <c r="G304" s="381"/>
      <c r="H304" s="459"/>
      <c r="I304" s="381"/>
      <c r="J304" s="389"/>
      <c r="K304" s="390"/>
      <c r="L304" s="385"/>
      <c r="M304" s="385"/>
      <c r="N304" s="386">
        <v>317</v>
      </c>
    </row>
    <row r="305" spans="1:14" ht="15" x14ac:dyDescent="0.25">
      <c r="A305" s="520"/>
      <c r="B305" s="380"/>
      <c r="C305" s="389"/>
      <c r="D305" s="382"/>
      <c r="E305" s="391"/>
      <c r="F305" s="381"/>
      <c r="G305" s="381"/>
      <c r="H305" s="461"/>
      <c r="I305" s="381"/>
      <c r="J305" s="389"/>
      <c r="K305" s="392"/>
      <c r="L305" s="385"/>
      <c r="M305" s="385"/>
      <c r="N305" s="386">
        <v>318</v>
      </c>
    </row>
    <row r="306" spans="1:14" ht="15" x14ac:dyDescent="0.25">
      <c r="A306" s="520"/>
      <c r="B306" s="380"/>
      <c r="C306" s="389"/>
      <c r="D306" s="382"/>
      <c r="E306" s="391"/>
      <c r="F306" s="381"/>
      <c r="G306" s="381"/>
      <c r="H306" s="459"/>
      <c r="I306" s="381"/>
      <c r="J306" s="389"/>
      <c r="K306" s="392"/>
      <c r="L306" s="385"/>
      <c r="M306" s="385"/>
      <c r="N306" s="386">
        <v>319</v>
      </c>
    </row>
    <row r="307" spans="1:14" ht="15" x14ac:dyDescent="0.25">
      <c r="A307" s="460"/>
      <c r="B307" s="381"/>
      <c r="C307" s="389"/>
      <c r="D307" s="382"/>
      <c r="E307" s="391"/>
      <c r="F307" s="381"/>
      <c r="G307" s="381"/>
      <c r="H307" s="459"/>
      <c r="I307" s="381"/>
      <c r="J307" s="389"/>
      <c r="K307" s="392"/>
      <c r="L307" s="385"/>
      <c r="M307" s="385"/>
      <c r="N307" s="386">
        <v>320</v>
      </c>
    </row>
    <row r="308" spans="1:14" ht="15" x14ac:dyDescent="0.25">
      <c r="A308" s="520"/>
      <c r="B308" s="380"/>
      <c r="C308" s="389"/>
      <c r="D308" s="382"/>
      <c r="E308" s="391"/>
      <c r="F308" s="381"/>
      <c r="G308" s="381"/>
      <c r="H308" s="459"/>
      <c r="I308" s="381"/>
      <c r="J308" s="389"/>
      <c r="K308" s="390"/>
      <c r="L308" s="385"/>
      <c r="M308" s="385"/>
      <c r="N308" s="386">
        <v>321</v>
      </c>
    </row>
    <row r="309" spans="1:14" ht="15" x14ac:dyDescent="0.25">
      <c r="A309" s="520"/>
      <c r="B309" s="380"/>
      <c r="C309" s="381"/>
      <c r="D309" s="382"/>
      <c r="E309" s="383"/>
      <c r="F309" s="381"/>
      <c r="G309" s="381"/>
      <c r="H309" s="460"/>
      <c r="I309" s="381"/>
      <c r="J309" s="381"/>
      <c r="K309" s="384"/>
      <c r="L309" s="385"/>
      <c r="M309" s="385"/>
      <c r="N309" s="386">
        <v>322</v>
      </c>
    </row>
    <row r="310" spans="1:14" ht="15" x14ac:dyDescent="0.25">
      <c r="A310" s="520"/>
      <c r="B310" s="380"/>
      <c r="C310" s="381"/>
      <c r="D310" s="382"/>
      <c r="E310" s="383"/>
      <c r="F310" s="381"/>
      <c r="G310" s="381"/>
      <c r="H310" s="460"/>
      <c r="I310" s="381"/>
      <c r="J310" s="381"/>
      <c r="K310" s="384"/>
      <c r="L310" s="385"/>
      <c r="M310" s="385"/>
      <c r="N310" s="386">
        <v>323</v>
      </c>
    </row>
    <row r="311" spans="1:14" ht="15" x14ac:dyDescent="0.25">
      <c r="A311" s="460"/>
      <c r="B311" s="381"/>
      <c r="C311" s="389"/>
      <c r="D311" s="382"/>
      <c r="E311" s="383"/>
      <c r="F311" s="381"/>
      <c r="G311" s="381"/>
      <c r="H311" s="459"/>
      <c r="I311" s="381"/>
      <c r="J311" s="389"/>
      <c r="K311" s="390"/>
      <c r="L311" s="385"/>
      <c r="M311" s="385"/>
      <c r="N311" s="386">
        <v>324</v>
      </c>
    </row>
    <row r="312" spans="1:14" ht="15" x14ac:dyDescent="0.25">
      <c r="A312" s="520"/>
      <c r="B312" s="380"/>
      <c r="C312" s="389"/>
      <c r="D312" s="382"/>
      <c r="E312" s="391"/>
      <c r="F312" s="381"/>
      <c r="G312" s="381"/>
      <c r="H312" s="461"/>
      <c r="I312" s="381"/>
      <c r="J312" s="387"/>
      <c r="K312" s="392"/>
      <c r="L312" s="385"/>
      <c r="M312" s="385"/>
      <c r="N312" s="386">
        <v>325</v>
      </c>
    </row>
    <row r="313" spans="1:14" ht="15" x14ac:dyDescent="0.25">
      <c r="A313" s="520"/>
      <c r="B313" s="380"/>
      <c r="C313" s="389"/>
      <c r="D313" s="382"/>
      <c r="E313" s="388"/>
      <c r="F313" s="381"/>
      <c r="G313" s="381"/>
      <c r="H313" s="461"/>
      <c r="I313" s="381"/>
      <c r="J313" s="387"/>
      <c r="K313" s="392"/>
      <c r="L313" s="385"/>
      <c r="M313" s="385"/>
      <c r="N313" s="386">
        <v>326</v>
      </c>
    </row>
    <row r="314" spans="1:14" ht="15" x14ac:dyDescent="0.25">
      <c r="A314" s="460"/>
      <c r="B314" s="381"/>
      <c r="C314" s="389"/>
      <c r="D314" s="382"/>
      <c r="E314" s="391"/>
      <c r="F314" s="381"/>
      <c r="G314" s="381"/>
      <c r="H314" s="459"/>
      <c r="I314" s="381"/>
      <c r="J314" s="393"/>
      <c r="K314" s="384"/>
      <c r="L314" s="385"/>
      <c r="M314" s="385"/>
      <c r="N314" s="386">
        <v>327</v>
      </c>
    </row>
    <row r="315" spans="1:14" ht="15" x14ac:dyDescent="0.25">
      <c r="A315" s="460"/>
      <c r="B315" s="381"/>
      <c r="C315" s="389"/>
      <c r="D315" s="382"/>
      <c r="E315" s="391"/>
      <c r="F315" s="381"/>
      <c r="G315" s="381"/>
      <c r="H315" s="459"/>
      <c r="I315" s="381"/>
      <c r="J315" s="393"/>
      <c r="K315" s="394"/>
      <c r="L315" s="385"/>
      <c r="M315" s="385"/>
      <c r="N315" s="386">
        <v>328</v>
      </c>
    </row>
    <row r="316" spans="1:14" ht="15" x14ac:dyDescent="0.25">
      <c r="A316" s="460"/>
      <c r="B316" s="381"/>
      <c r="C316" s="389"/>
      <c r="D316" s="382"/>
      <c r="E316" s="391"/>
      <c r="F316" s="381"/>
      <c r="G316" s="381"/>
      <c r="H316" s="459"/>
      <c r="I316" s="381"/>
      <c r="J316" s="389"/>
      <c r="K316" s="392"/>
      <c r="L316" s="385"/>
      <c r="M316" s="385"/>
      <c r="N316" s="386">
        <v>329</v>
      </c>
    </row>
    <row r="317" spans="1:14" ht="15" x14ac:dyDescent="0.25">
      <c r="A317" s="520"/>
      <c r="B317" s="380"/>
      <c r="C317" s="381"/>
      <c r="D317" s="382"/>
      <c r="E317" s="383"/>
      <c r="F317" s="381"/>
      <c r="G317" s="381"/>
      <c r="H317" s="460"/>
      <c r="I317" s="381"/>
      <c r="J317" s="381"/>
      <c r="K317" s="384"/>
      <c r="L317" s="385"/>
      <c r="M317" s="385"/>
      <c r="N317" s="386">
        <v>330</v>
      </c>
    </row>
    <row r="318" spans="1:14" ht="15" x14ac:dyDescent="0.25">
      <c r="A318" s="460"/>
      <c r="B318" s="381"/>
      <c r="C318" s="389"/>
      <c r="D318" s="382"/>
      <c r="E318" s="391"/>
      <c r="F318" s="381"/>
      <c r="G318" s="381"/>
      <c r="H318" s="459"/>
      <c r="I318" s="381"/>
      <c r="J318" s="393"/>
      <c r="K318" s="384"/>
      <c r="L318" s="385"/>
      <c r="M318" s="385"/>
      <c r="N318" s="386">
        <v>331</v>
      </c>
    </row>
    <row r="319" spans="1:14" ht="15" x14ac:dyDescent="0.25">
      <c r="A319" s="460"/>
      <c r="B319" s="381"/>
      <c r="C319" s="389"/>
      <c r="D319" s="382"/>
      <c r="E319" s="391"/>
      <c r="F319" s="381"/>
      <c r="G319" s="381"/>
      <c r="H319" s="459"/>
      <c r="I319" s="381"/>
      <c r="J319" s="389"/>
      <c r="K319" s="392"/>
      <c r="L319" s="385"/>
      <c r="M319" s="385"/>
      <c r="N319" s="386">
        <v>332</v>
      </c>
    </row>
    <row r="320" spans="1:14" ht="15" x14ac:dyDescent="0.25">
      <c r="A320" s="460"/>
      <c r="B320" s="381"/>
      <c r="C320" s="389"/>
      <c r="D320" s="382"/>
      <c r="E320" s="391"/>
      <c r="F320" s="381"/>
      <c r="G320" s="381"/>
      <c r="H320" s="459"/>
      <c r="I320" s="381"/>
      <c r="J320" s="389"/>
      <c r="K320" s="392"/>
      <c r="L320" s="385"/>
      <c r="M320" s="385"/>
      <c r="N320" s="386">
        <v>333</v>
      </c>
    </row>
    <row r="321" spans="1:14" ht="15" x14ac:dyDescent="0.25">
      <c r="A321" s="460"/>
      <c r="B321" s="381"/>
      <c r="C321" s="389"/>
      <c r="D321" s="382"/>
      <c r="E321" s="391"/>
      <c r="F321" s="381"/>
      <c r="G321" s="381"/>
      <c r="H321" s="459"/>
      <c r="I321" s="381"/>
      <c r="J321" s="389"/>
      <c r="K321" s="390"/>
      <c r="L321" s="385"/>
      <c r="M321" s="385"/>
      <c r="N321" s="386">
        <v>334</v>
      </c>
    </row>
    <row r="322" spans="1:14" ht="15" x14ac:dyDescent="0.25">
      <c r="A322" s="520"/>
      <c r="B322" s="380"/>
      <c r="C322" s="389"/>
      <c r="D322" s="382"/>
      <c r="E322" s="388"/>
      <c r="F322" s="381"/>
      <c r="G322" s="381"/>
      <c r="H322" s="459"/>
      <c r="I322" s="381"/>
      <c r="J322" s="389"/>
      <c r="K322" s="392"/>
      <c r="L322" s="385"/>
      <c r="M322" s="385"/>
      <c r="N322" s="386">
        <v>335</v>
      </c>
    </row>
    <row r="323" spans="1:14" ht="15" x14ac:dyDescent="0.25">
      <c r="A323" s="520"/>
      <c r="B323" s="380"/>
      <c r="C323" s="381"/>
      <c r="D323" s="382"/>
      <c r="E323" s="383"/>
      <c r="F323" s="381"/>
      <c r="G323" s="381"/>
      <c r="H323" s="460"/>
      <c r="I323" s="381"/>
      <c r="J323" s="381"/>
      <c r="K323" s="384"/>
      <c r="L323" s="385"/>
      <c r="M323" s="385"/>
      <c r="N323" s="386">
        <v>336</v>
      </c>
    </row>
    <row r="324" spans="1:14" ht="15" x14ac:dyDescent="0.25">
      <c r="A324" s="460"/>
      <c r="B324" s="381"/>
      <c r="C324" s="387"/>
      <c r="D324" s="382"/>
      <c r="E324" s="388"/>
      <c r="F324" s="381"/>
      <c r="G324" s="381"/>
      <c r="H324" s="461"/>
      <c r="I324" s="381"/>
      <c r="J324" s="387"/>
      <c r="K324" s="392"/>
      <c r="L324" s="385"/>
      <c r="M324" s="385"/>
      <c r="N324" s="386">
        <v>337</v>
      </c>
    </row>
    <row r="325" spans="1:14" ht="15" x14ac:dyDescent="0.25">
      <c r="A325" s="520"/>
      <c r="B325" s="380"/>
      <c r="C325" s="389"/>
      <c r="D325" s="382"/>
      <c r="E325" s="391"/>
      <c r="F325" s="381"/>
      <c r="G325" s="381"/>
      <c r="H325" s="459"/>
      <c r="I325" s="381"/>
      <c r="J325" s="389"/>
      <c r="K325" s="392"/>
      <c r="L325" s="385"/>
      <c r="M325" s="385"/>
      <c r="N325" s="386">
        <v>338</v>
      </c>
    </row>
    <row r="326" spans="1:14" ht="15" x14ac:dyDescent="0.25">
      <c r="A326" s="520"/>
      <c r="B326" s="380"/>
      <c r="C326" s="389"/>
      <c r="D326" s="382"/>
      <c r="E326" s="391"/>
      <c r="F326" s="381"/>
      <c r="G326" s="381"/>
      <c r="H326" s="459"/>
      <c r="I326" s="381"/>
      <c r="J326" s="389"/>
      <c r="K326" s="390"/>
      <c r="L326" s="385"/>
      <c r="M326" s="385"/>
      <c r="N326" s="386">
        <v>339</v>
      </c>
    </row>
    <row r="327" spans="1:14" ht="15" x14ac:dyDescent="0.25">
      <c r="A327" s="460"/>
      <c r="B327" s="381"/>
      <c r="C327" s="387"/>
      <c r="D327" s="382"/>
      <c r="E327" s="388"/>
      <c r="F327" s="381"/>
      <c r="G327" s="381"/>
      <c r="H327" s="461"/>
      <c r="I327" s="381"/>
      <c r="J327" s="387"/>
      <c r="K327" s="392"/>
      <c r="L327" s="385"/>
      <c r="M327" s="385"/>
      <c r="N327" s="386">
        <v>340</v>
      </c>
    </row>
    <row r="328" spans="1:14" ht="15" x14ac:dyDescent="0.25">
      <c r="A328" s="460"/>
      <c r="B328" s="381"/>
      <c r="C328" s="387"/>
      <c r="D328" s="382"/>
      <c r="E328" s="388"/>
      <c r="F328" s="381"/>
      <c r="G328" s="381"/>
      <c r="H328" s="461"/>
      <c r="I328" s="381"/>
      <c r="J328" s="387"/>
      <c r="K328" s="392"/>
      <c r="L328" s="385"/>
      <c r="M328" s="385"/>
      <c r="N328" s="386">
        <v>341</v>
      </c>
    </row>
    <row r="329" spans="1:14" ht="15" x14ac:dyDescent="0.25">
      <c r="A329" s="520"/>
      <c r="B329" s="380"/>
      <c r="C329" s="381"/>
      <c r="D329" s="382"/>
      <c r="E329" s="383"/>
      <c r="F329" s="381"/>
      <c r="G329" s="381"/>
      <c r="H329" s="460"/>
      <c r="I329" s="381"/>
      <c r="J329" s="381"/>
      <c r="K329" s="384"/>
      <c r="L329" s="385"/>
      <c r="M329" s="385"/>
      <c r="N329" s="386">
        <v>342</v>
      </c>
    </row>
    <row r="330" spans="1:14" ht="15" x14ac:dyDescent="0.25">
      <c r="A330" s="520"/>
      <c r="B330" s="380"/>
      <c r="C330" s="389"/>
      <c r="D330" s="382"/>
      <c r="E330" s="391"/>
      <c r="F330" s="381"/>
      <c r="G330" s="381"/>
      <c r="H330" s="459"/>
      <c r="I330" s="381"/>
      <c r="J330" s="389"/>
      <c r="K330" s="392"/>
      <c r="L330" s="385"/>
      <c r="M330" s="385"/>
      <c r="N330" s="386">
        <v>343</v>
      </c>
    </row>
    <row r="331" spans="1:14" ht="15" x14ac:dyDescent="0.25">
      <c r="A331" s="520"/>
      <c r="B331" s="380"/>
      <c r="C331" s="389"/>
      <c r="D331" s="382"/>
      <c r="E331" s="391"/>
      <c r="F331" s="381"/>
      <c r="G331" s="381"/>
      <c r="H331" s="459"/>
      <c r="I331" s="381"/>
      <c r="J331" s="389"/>
      <c r="K331" s="392"/>
      <c r="L331" s="385"/>
      <c r="M331" s="385"/>
      <c r="N331" s="386">
        <v>344</v>
      </c>
    </row>
    <row r="332" spans="1:14" ht="15" x14ac:dyDescent="0.25">
      <c r="A332" s="460"/>
      <c r="B332" s="381"/>
      <c r="C332" s="387"/>
      <c r="D332" s="382"/>
      <c r="E332" s="388"/>
      <c r="F332" s="381"/>
      <c r="G332" s="381"/>
      <c r="H332" s="459"/>
      <c r="I332" s="381"/>
      <c r="J332" s="387"/>
      <c r="K332" s="392"/>
      <c r="L332" s="385"/>
      <c r="M332" s="385"/>
      <c r="N332" s="386">
        <v>345</v>
      </c>
    </row>
    <row r="333" spans="1:14" ht="15" x14ac:dyDescent="0.25">
      <c r="A333" s="520"/>
      <c r="B333" s="380"/>
      <c r="C333" s="381"/>
      <c r="D333" s="382"/>
      <c r="E333" s="383"/>
      <c r="F333" s="381"/>
      <c r="G333" s="381"/>
      <c r="H333" s="460"/>
      <c r="I333" s="381"/>
      <c r="J333" s="381"/>
      <c r="K333" s="384"/>
      <c r="L333" s="385"/>
      <c r="M333" s="385"/>
      <c r="N333" s="386">
        <v>346</v>
      </c>
    </row>
    <row r="334" spans="1:14" ht="15" x14ac:dyDescent="0.25">
      <c r="A334" s="520"/>
      <c r="B334" s="380"/>
      <c r="C334" s="389"/>
      <c r="D334" s="382"/>
      <c r="E334" s="391"/>
      <c r="F334" s="381"/>
      <c r="G334" s="381"/>
      <c r="H334" s="461"/>
      <c r="I334" s="381"/>
      <c r="J334" s="387"/>
      <c r="K334" s="392"/>
      <c r="L334" s="385"/>
      <c r="M334" s="385"/>
      <c r="N334" s="386">
        <v>347</v>
      </c>
    </row>
    <row r="335" spans="1:14" ht="15" x14ac:dyDescent="0.25">
      <c r="A335" s="460"/>
      <c r="B335" s="381"/>
      <c r="C335" s="387"/>
      <c r="D335" s="382"/>
      <c r="E335" s="383"/>
      <c r="F335" s="381"/>
      <c r="G335" s="381"/>
      <c r="H335" s="461"/>
      <c r="I335" s="381"/>
      <c r="J335" s="387"/>
      <c r="K335" s="392"/>
      <c r="L335" s="385"/>
      <c r="M335" s="385"/>
      <c r="N335" s="386">
        <v>348</v>
      </c>
    </row>
    <row r="336" spans="1:14" ht="15" x14ac:dyDescent="0.25">
      <c r="A336" s="520"/>
      <c r="B336" s="380"/>
      <c r="C336" s="389"/>
      <c r="D336" s="382"/>
      <c r="E336" s="391"/>
      <c r="F336" s="381"/>
      <c r="G336" s="381"/>
      <c r="H336" s="459"/>
      <c r="I336" s="381"/>
      <c r="J336" s="381"/>
      <c r="K336" s="392"/>
      <c r="L336" s="385"/>
      <c r="M336" s="385"/>
      <c r="N336" s="386">
        <v>349</v>
      </c>
    </row>
    <row r="337" spans="1:14" ht="15" x14ac:dyDescent="0.25">
      <c r="A337" s="520"/>
      <c r="B337" s="380"/>
      <c r="C337" s="389"/>
      <c r="D337" s="382"/>
      <c r="E337" s="391"/>
      <c r="F337" s="381"/>
      <c r="G337" s="381"/>
      <c r="H337" s="461"/>
      <c r="I337" s="381"/>
      <c r="J337" s="389"/>
      <c r="K337" s="392"/>
      <c r="L337" s="385"/>
      <c r="M337" s="385"/>
      <c r="N337" s="386">
        <v>350</v>
      </c>
    </row>
    <row r="338" spans="1:14" ht="15" x14ac:dyDescent="0.25">
      <c r="A338" s="460"/>
      <c r="B338" s="381"/>
      <c r="C338" s="387"/>
      <c r="D338" s="382"/>
      <c r="E338" s="388"/>
      <c r="F338" s="381"/>
      <c r="G338" s="381"/>
      <c r="H338" s="461"/>
      <c r="I338" s="381"/>
      <c r="J338" s="387"/>
      <c r="K338" s="392"/>
      <c r="L338" s="385"/>
      <c r="M338" s="385"/>
      <c r="N338" s="386">
        <v>351</v>
      </c>
    </row>
    <row r="339" spans="1:14" ht="15" x14ac:dyDescent="0.25">
      <c r="A339" s="520"/>
      <c r="B339" s="380"/>
      <c r="C339" s="389"/>
      <c r="D339" s="382"/>
      <c r="E339" s="391"/>
      <c r="F339" s="381"/>
      <c r="G339" s="381"/>
      <c r="H339" s="459"/>
      <c r="I339" s="381"/>
      <c r="J339" s="389"/>
      <c r="K339" s="392"/>
      <c r="L339" s="385"/>
      <c r="M339" s="385"/>
      <c r="N339" s="386">
        <v>352</v>
      </c>
    </row>
    <row r="340" spans="1:14" ht="15" x14ac:dyDescent="0.25">
      <c r="A340" s="460"/>
      <c r="B340" s="381"/>
      <c r="C340" s="387"/>
      <c r="D340" s="382"/>
      <c r="E340" s="388"/>
      <c r="F340" s="381"/>
      <c r="G340" s="381"/>
      <c r="H340" s="461"/>
      <c r="I340" s="381"/>
      <c r="J340" s="387"/>
      <c r="K340" s="392"/>
      <c r="L340" s="385"/>
      <c r="M340" s="385"/>
      <c r="N340" s="386">
        <v>353</v>
      </c>
    </row>
    <row r="341" spans="1:14" ht="15" x14ac:dyDescent="0.25">
      <c r="A341" s="460"/>
      <c r="B341" s="381"/>
      <c r="C341" s="387"/>
      <c r="D341" s="382"/>
      <c r="E341" s="388"/>
      <c r="F341" s="381"/>
      <c r="G341" s="381"/>
      <c r="H341" s="461"/>
      <c r="I341" s="381"/>
      <c r="J341" s="387"/>
      <c r="K341" s="392"/>
      <c r="L341" s="385"/>
      <c r="M341" s="385"/>
      <c r="N341" s="386">
        <v>354</v>
      </c>
    </row>
    <row r="342" spans="1:14" ht="15" x14ac:dyDescent="0.25">
      <c r="A342" s="460"/>
      <c r="B342" s="381"/>
      <c r="C342" s="387"/>
      <c r="D342" s="382"/>
      <c r="E342" s="388"/>
      <c r="F342" s="381"/>
      <c r="G342" s="381"/>
      <c r="H342" s="461"/>
      <c r="I342" s="381"/>
      <c r="J342" s="387"/>
      <c r="K342" s="392"/>
      <c r="L342" s="385"/>
      <c r="M342" s="385"/>
      <c r="N342" s="386">
        <v>355</v>
      </c>
    </row>
    <row r="343" spans="1:14" ht="15" x14ac:dyDescent="0.25">
      <c r="A343" s="460"/>
      <c r="B343" s="381"/>
      <c r="C343" s="387"/>
      <c r="D343" s="382"/>
      <c r="E343" s="388"/>
      <c r="F343" s="381"/>
      <c r="G343" s="381"/>
      <c r="H343" s="461"/>
      <c r="I343" s="381"/>
      <c r="J343" s="387"/>
      <c r="K343" s="392"/>
      <c r="L343" s="385"/>
      <c r="M343" s="385"/>
      <c r="N343" s="386">
        <v>356</v>
      </c>
    </row>
    <row r="344" spans="1:14" ht="15" x14ac:dyDescent="0.25">
      <c r="A344" s="460"/>
      <c r="B344" s="381"/>
      <c r="C344" s="387"/>
      <c r="D344" s="382"/>
      <c r="E344" s="388"/>
      <c r="F344" s="381"/>
      <c r="G344" s="381"/>
      <c r="H344" s="461"/>
      <c r="I344" s="381"/>
      <c r="J344" s="387"/>
      <c r="K344" s="392"/>
      <c r="L344" s="385"/>
      <c r="M344" s="385"/>
      <c r="N344" s="386">
        <v>357</v>
      </c>
    </row>
    <row r="345" spans="1:14" ht="15" x14ac:dyDescent="0.25">
      <c r="A345" s="520"/>
      <c r="B345" s="380"/>
      <c r="C345" s="389"/>
      <c r="D345" s="382"/>
      <c r="E345" s="388"/>
      <c r="F345" s="381"/>
      <c r="G345" s="381"/>
      <c r="H345" s="459"/>
      <c r="I345" s="381"/>
      <c r="J345" s="389"/>
      <c r="K345" s="392"/>
      <c r="L345" s="385"/>
      <c r="M345" s="385"/>
      <c r="N345" s="386">
        <v>358</v>
      </c>
    </row>
    <row r="346" spans="1:14" ht="15" x14ac:dyDescent="0.25">
      <c r="A346" s="520"/>
      <c r="B346" s="380"/>
      <c r="C346" s="389"/>
      <c r="D346" s="382"/>
      <c r="E346" s="391"/>
      <c r="F346" s="381"/>
      <c r="G346" s="381"/>
      <c r="H346" s="459"/>
      <c r="I346" s="381"/>
      <c r="J346" s="387"/>
      <c r="K346" s="392"/>
      <c r="L346" s="385"/>
      <c r="M346" s="385"/>
      <c r="N346" s="386">
        <v>359</v>
      </c>
    </row>
    <row r="347" spans="1:14" ht="15" x14ac:dyDescent="0.25">
      <c r="A347" s="520"/>
      <c r="B347" s="380"/>
      <c r="C347" s="381"/>
      <c r="D347" s="382"/>
      <c r="E347" s="383"/>
      <c r="F347" s="381"/>
      <c r="G347" s="381"/>
      <c r="H347" s="460"/>
      <c r="I347" s="381"/>
      <c r="J347" s="381"/>
      <c r="K347" s="384"/>
      <c r="L347" s="385"/>
      <c r="M347" s="385"/>
      <c r="N347" s="386">
        <v>360</v>
      </c>
    </row>
    <row r="348" spans="1:14" ht="15" x14ac:dyDescent="0.25">
      <c r="A348" s="520"/>
      <c r="B348" s="380"/>
      <c r="C348" s="389"/>
      <c r="D348" s="382"/>
      <c r="E348" s="391"/>
      <c r="F348" s="381"/>
      <c r="G348" s="381"/>
      <c r="H348" s="461"/>
      <c r="I348" s="381"/>
      <c r="J348" s="389"/>
      <c r="K348" s="390"/>
      <c r="L348" s="385"/>
      <c r="M348" s="385"/>
      <c r="N348" s="386">
        <v>361</v>
      </c>
    </row>
    <row r="349" spans="1:14" ht="15" x14ac:dyDescent="0.25">
      <c r="A349" s="520"/>
      <c r="B349" s="380"/>
      <c r="C349" s="389"/>
      <c r="D349" s="382"/>
      <c r="E349" s="391"/>
      <c r="F349" s="381"/>
      <c r="G349" s="381"/>
      <c r="H349" s="461"/>
      <c r="I349" s="381"/>
      <c r="J349" s="387"/>
      <c r="K349" s="390"/>
      <c r="L349" s="385"/>
      <c r="M349" s="385"/>
      <c r="N349" s="386">
        <v>362</v>
      </c>
    </row>
    <row r="350" spans="1:14" ht="15" x14ac:dyDescent="0.25">
      <c r="A350" s="520"/>
      <c r="B350" s="380"/>
      <c r="C350" s="381"/>
      <c r="D350" s="382"/>
      <c r="E350" s="383"/>
      <c r="F350" s="381"/>
      <c r="G350" s="381"/>
      <c r="H350" s="460"/>
      <c r="I350" s="381"/>
      <c r="J350" s="381"/>
      <c r="K350" s="384"/>
      <c r="L350" s="385"/>
      <c r="M350" s="385"/>
      <c r="N350" s="386">
        <v>363</v>
      </c>
    </row>
    <row r="351" spans="1:14" ht="15" x14ac:dyDescent="0.25">
      <c r="A351" s="520"/>
      <c r="B351" s="380"/>
      <c r="C351" s="381"/>
      <c r="D351" s="382"/>
      <c r="E351" s="383"/>
      <c r="F351" s="381"/>
      <c r="G351" s="381"/>
      <c r="H351" s="460"/>
      <c r="I351" s="381"/>
      <c r="J351" s="381"/>
      <c r="K351" s="384"/>
      <c r="L351" s="385"/>
      <c r="M351" s="385"/>
      <c r="N351" s="386">
        <v>364</v>
      </c>
    </row>
    <row r="352" spans="1:14" ht="15" x14ac:dyDescent="0.25">
      <c r="A352" s="520"/>
      <c r="B352" s="380"/>
      <c r="C352" s="387"/>
      <c r="D352" s="382"/>
      <c r="E352" s="388"/>
      <c r="F352" s="381"/>
      <c r="G352" s="381"/>
      <c r="H352" s="461"/>
      <c r="I352" s="381"/>
      <c r="J352" s="387"/>
      <c r="K352" s="390"/>
      <c r="L352" s="385"/>
      <c r="M352" s="385"/>
      <c r="N352" s="386">
        <v>365</v>
      </c>
    </row>
    <row r="353" spans="1:14" ht="15" x14ac:dyDescent="0.25">
      <c r="A353" s="520"/>
      <c r="B353" s="380"/>
      <c r="C353" s="389"/>
      <c r="D353" s="382"/>
      <c r="E353" s="391"/>
      <c r="F353" s="381"/>
      <c r="G353" s="381"/>
      <c r="H353" s="459"/>
      <c r="I353" s="381"/>
      <c r="J353" s="387"/>
      <c r="K353" s="390"/>
      <c r="L353" s="385"/>
      <c r="M353" s="385"/>
      <c r="N353" s="386">
        <v>366</v>
      </c>
    </row>
    <row r="354" spans="1:14" ht="15" x14ac:dyDescent="0.25">
      <c r="A354" s="520"/>
      <c r="B354" s="380"/>
      <c r="C354" s="381"/>
      <c r="D354" s="382"/>
      <c r="E354" s="383"/>
      <c r="F354" s="381"/>
      <c r="G354" s="381"/>
      <c r="H354" s="460"/>
      <c r="I354" s="381"/>
      <c r="J354" s="381"/>
      <c r="K354" s="384"/>
      <c r="L354" s="385"/>
      <c r="M354" s="385"/>
      <c r="N354" s="386">
        <v>367</v>
      </c>
    </row>
    <row r="355" spans="1:14" ht="15" x14ac:dyDescent="0.25">
      <c r="A355" s="520"/>
      <c r="B355" s="380"/>
      <c r="C355" s="381"/>
      <c r="D355" s="382"/>
      <c r="E355" s="383"/>
      <c r="F355" s="381"/>
      <c r="G355" s="381"/>
      <c r="H355" s="460"/>
      <c r="I355" s="381"/>
      <c r="J355" s="381"/>
      <c r="K355" s="384"/>
      <c r="L355" s="385"/>
      <c r="M355" s="385"/>
      <c r="N355" s="386">
        <v>368</v>
      </c>
    </row>
    <row r="356" spans="1:14" ht="15" x14ac:dyDescent="0.25">
      <c r="A356" s="520"/>
      <c r="B356" s="380"/>
      <c r="C356" s="395"/>
      <c r="D356" s="396"/>
      <c r="E356" s="383"/>
      <c r="F356" s="381"/>
      <c r="G356" s="381"/>
      <c r="H356" s="460"/>
      <c r="I356" s="381"/>
      <c r="J356" s="381"/>
      <c r="K356" s="384"/>
      <c r="L356" s="385"/>
      <c r="M356" s="385"/>
      <c r="N356" s="386">
        <v>369</v>
      </c>
    </row>
    <row r="357" spans="1:14" ht="15" x14ac:dyDescent="0.25">
      <c r="A357" s="520"/>
      <c r="B357" s="380"/>
      <c r="C357" s="387"/>
      <c r="D357" s="382"/>
      <c r="E357" s="388"/>
      <c r="F357" s="381"/>
      <c r="G357" s="381"/>
      <c r="H357" s="461"/>
      <c r="I357" s="381"/>
      <c r="J357" s="387"/>
      <c r="K357" s="392"/>
      <c r="L357" s="385"/>
      <c r="M357" s="385"/>
      <c r="N357" s="386">
        <v>370</v>
      </c>
    </row>
    <row r="358" spans="1:14" ht="15" x14ac:dyDescent="0.25">
      <c r="A358" s="520"/>
      <c r="B358" s="380"/>
      <c r="C358" s="381"/>
      <c r="D358" s="382"/>
      <c r="E358" s="383"/>
      <c r="F358" s="381"/>
      <c r="G358" s="381"/>
      <c r="H358" s="460"/>
      <c r="I358" s="381"/>
      <c r="J358" s="381"/>
      <c r="K358" s="384"/>
      <c r="L358" s="385"/>
      <c r="M358" s="385"/>
      <c r="N358" s="386">
        <v>371</v>
      </c>
    </row>
    <row r="359" spans="1:14" ht="15" x14ac:dyDescent="0.25">
      <c r="A359" s="460"/>
      <c r="B359" s="381"/>
      <c r="C359" s="387"/>
      <c r="D359" s="382"/>
      <c r="E359" s="388"/>
      <c r="F359" s="381"/>
      <c r="G359" s="381"/>
      <c r="H359" s="461"/>
      <c r="I359" s="381"/>
      <c r="J359" s="387"/>
      <c r="K359" s="384"/>
      <c r="L359" s="385"/>
      <c r="M359" s="385"/>
      <c r="N359" s="386">
        <v>372</v>
      </c>
    </row>
    <row r="360" spans="1:14" ht="15" x14ac:dyDescent="0.25">
      <c r="A360" s="460"/>
      <c r="B360" s="381"/>
      <c r="C360" s="387"/>
      <c r="D360" s="382"/>
      <c r="E360" s="388"/>
      <c r="F360" s="381"/>
      <c r="G360" s="381"/>
      <c r="H360" s="461"/>
      <c r="I360" s="381"/>
      <c r="J360" s="387"/>
      <c r="K360" s="392"/>
      <c r="L360" s="385"/>
      <c r="M360" s="385"/>
      <c r="N360" s="386">
        <v>373</v>
      </c>
    </row>
    <row r="361" spans="1:14" ht="15" x14ac:dyDescent="0.25">
      <c r="A361" s="520"/>
      <c r="B361" s="380"/>
      <c r="C361" s="381"/>
      <c r="D361" s="382"/>
      <c r="E361" s="383"/>
      <c r="F361" s="381"/>
      <c r="G361" s="381"/>
      <c r="H361" s="460"/>
      <c r="I361" s="381"/>
      <c r="J361" s="381"/>
      <c r="K361" s="384"/>
      <c r="L361" s="385"/>
      <c r="M361" s="385"/>
      <c r="N361" s="386">
        <v>374</v>
      </c>
    </row>
    <row r="362" spans="1:14" ht="15" x14ac:dyDescent="0.25">
      <c r="A362" s="460"/>
      <c r="B362" s="381"/>
      <c r="C362" s="387"/>
      <c r="D362" s="382"/>
      <c r="E362" s="388"/>
      <c r="F362" s="381"/>
      <c r="G362" s="381"/>
      <c r="H362" s="461"/>
      <c r="I362" s="381"/>
      <c r="J362" s="387"/>
      <c r="K362" s="392"/>
      <c r="L362" s="385"/>
      <c r="M362" s="385"/>
      <c r="N362" s="386">
        <v>375</v>
      </c>
    </row>
    <row r="363" spans="1:14" ht="15" x14ac:dyDescent="0.25">
      <c r="A363" s="520"/>
      <c r="B363" s="380"/>
      <c r="C363" s="381"/>
      <c r="D363" s="382"/>
      <c r="E363" s="383"/>
      <c r="F363" s="381"/>
      <c r="G363" s="381"/>
      <c r="H363" s="460"/>
      <c r="I363" s="381"/>
      <c r="J363" s="381"/>
      <c r="K363" s="384"/>
      <c r="L363" s="385"/>
      <c r="M363" s="385"/>
      <c r="N363" s="386">
        <v>376</v>
      </c>
    </row>
    <row r="364" spans="1:14" ht="15" x14ac:dyDescent="0.25">
      <c r="A364" s="520"/>
      <c r="B364" s="380"/>
      <c r="C364" s="381"/>
      <c r="D364" s="382"/>
      <c r="E364" s="383"/>
      <c r="F364" s="381"/>
      <c r="G364" s="381"/>
      <c r="H364" s="460"/>
      <c r="I364" s="381"/>
      <c r="J364" s="381"/>
      <c r="K364" s="384"/>
      <c r="L364" s="385"/>
      <c r="M364" s="385"/>
      <c r="N364" s="386">
        <v>377</v>
      </c>
    </row>
    <row r="365" spans="1:14" ht="15" x14ac:dyDescent="0.25">
      <c r="A365" s="520"/>
      <c r="B365" s="380"/>
      <c r="C365" s="389"/>
      <c r="D365" s="382"/>
      <c r="E365" s="391"/>
      <c r="F365" s="381"/>
      <c r="G365" s="381"/>
      <c r="H365" s="461"/>
      <c r="I365" s="381"/>
      <c r="J365" s="387"/>
      <c r="K365" s="392"/>
      <c r="L365" s="385"/>
      <c r="M365" s="385"/>
      <c r="N365" s="386">
        <v>378</v>
      </c>
    </row>
    <row r="366" spans="1:14" ht="15" x14ac:dyDescent="0.25">
      <c r="A366" s="520"/>
      <c r="B366" s="380"/>
      <c r="C366" s="389"/>
      <c r="D366" s="382"/>
      <c r="E366" s="391"/>
      <c r="F366" s="381"/>
      <c r="G366" s="381"/>
      <c r="H366" s="459"/>
      <c r="I366" s="381"/>
      <c r="J366" s="389"/>
      <c r="K366" s="392"/>
      <c r="L366" s="385"/>
      <c r="M366" s="385"/>
      <c r="N366" s="386">
        <v>379</v>
      </c>
    </row>
    <row r="367" spans="1:14" ht="15" x14ac:dyDescent="0.25">
      <c r="A367" s="520"/>
      <c r="B367" s="380"/>
      <c r="C367" s="389"/>
      <c r="D367" s="382"/>
      <c r="E367" s="391"/>
      <c r="F367" s="381"/>
      <c r="G367" s="381"/>
      <c r="H367" s="459"/>
      <c r="I367" s="381"/>
      <c r="J367" s="387"/>
      <c r="K367" s="392"/>
      <c r="L367" s="385"/>
      <c r="M367" s="385"/>
      <c r="N367" s="386">
        <v>380</v>
      </c>
    </row>
    <row r="368" spans="1:14" ht="15" x14ac:dyDescent="0.25">
      <c r="A368" s="520"/>
      <c r="B368" s="380"/>
      <c r="C368" s="389"/>
      <c r="D368" s="382"/>
      <c r="E368" s="388"/>
      <c r="F368" s="381"/>
      <c r="G368" s="381"/>
      <c r="H368" s="461"/>
      <c r="I368" s="381"/>
      <c r="J368" s="387"/>
      <c r="K368" s="392"/>
      <c r="L368" s="385"/>
      <c r="M368" s="385"/>
      <c r="N368" s="386">
        <v>381</v>
      </c>
    </row>
    <row r="369" spans="1:14" ht="15" x14ac:dyDescent="0.25">
      <c r="A369" s="520"/>
      <c r="B369" s="380"/>
      <c r="C369" s="381"/>
      <c r="D369" s="382"/>
      <c r="E369" s="383"/>
      <c r="F369" s="381"/>
      <c r="G369" s="381"/>
      <c r="H369" s="460"/>
      <c r="I369" s="381"/>
      <c r="J369" s="381"/>
      <c r="K369" s="384"/>
      <c r="L369" s="385"/>
      <c r="M369" s="385"/>
      <c r="N369" s="386">
        <v>382</v>
      </c>
    </row>
    <row r="370" spans="1:14" ht="15" x14ac:dyDescent="0.25">
      <c r="A370" s="460"/>
      <c r="B370" s="381"/>
      <c r="C370" s="387"/>
      <c r="D370" s="382"/>
      <c r="E370" s="391"/>
      <c r="F370" s="381"/>
      <c r="G370" s="381"/>
      <c r="H370" s="461"/>
      <c r="I370" s="381"/>
      <c r="J370" s="387"/>
      <c r="K370" s="392"/>
      <c r="L370" s="385"/>
      <c r="M370" s="385"/>
      <c r="N370" s="386">
        <v>383</v>
      </c>
    </row>
    <row r="371" spans="1:14" ht="15" x14ac:dyDescent="0.25">
      <c r="A371" s="460"/>
      <c r="B371" s="381"/>
      <c r="C371" s="387"/>
      <c r="D371" s="382"/>
      <c r="E371" s="391"/>
      <c r="F371" s="381"/>
      <c r="G371" s="381"/>
      <c r="H371" s="461"/>
      <c r="I371" s="381"/>
      <c r="J371" s="387"/>
      <c r="K371" s="392"/>
      <c r="L371" s="385"/>
      <c r="M371" s="385"/>
      <c r="N371" s="386">
        <v>384</v>
      </c>
    </row>
    <row r="372" spans="1:14" ht="15" x14ac:dyDescent="0.25">
      <c r="A372" s="520"/>
      <c r="B372" s="380"/>
      <c r="C372" s="381"/>
      <c r="D372" s="382"/>
      <c r="E372" s="383"/>
      <c r="F372" s="381"/>
      <c r="G372" s="381"/>
      <c r="H372" s="460"/>
      <c r="I372" s="381"/>
      <c r="J372" s="381"/>
      <c r="K372" s="384"/>
      <c r="L372" s="385"/>
      <c r="M372" s="385"/>
      <c r="N372" s="386">
        <v>385</v>
      </c>
    </row>
    <row r="373" spans="1:14" ht="15" x14ac:dyDescent="0.25">
      <c r="A373" s="520"/>
      <c r="B373" s="380"/>
      <c r="C373" s="381"/>
      <c r="D373" s="382"/>
      <c r="E373" s="383"/>
      <c r="F373" s="381"/>
      <c r="G373" s="381"/>
      <c r="H373" s="460"/>
      <c r="I373" s="381"/>
      <c r="J373" s="381"/>
      <c r="K373" s="384"/>
      <c r="L373" s="385"/>
      <c r="M373" s="385"/>
      <c r="N373" s="386">
        <v>386</v>
      </c>
    </row>
    <row r="374" spans="1:14" ht="15" x14ac:dyDescent="0.25">
      <c r="A374" s="520"/>
      <c r="B374" s="380"/>
      <c r="C374" s="389"/>
      <c r="D374" s="382"/>
      <c r="E374" s="391"/>
      <c r="F374" s="381"/>
      <c r="G374" s="381"/>
      <c r="H374" s="459"/>
      <c r="I374" s="381"/>
      <c r="J374" s="389"/>
      <c r="K374" s="392"/>
      <c r="L374" s="385"/>
      <c r="M374" s="385"/>
      <c r="N374" s="386">
        <v>387</v>
      </c>
    </row>
    <row r="375" spans="1:14" ht="15" x14ac:dyDescent="0.25">
      <c r="A375" s="520"/>
      <c r="B375" s="380"/>
      <c r="C375" s="381"/>
      <c r="D375" s="382"/>
      <c r="E375" s="383"/>
      <c r="F375" s="381"/>
      <c r="G375" s="381"/>
      <c r="H375" s="460"/>
      <c r="I375" s="381"/>
      <c r="J375" s="381"/>
      <c r="K375" s="384"/>
      <c r="L375" s="385"/>
      <c r="M375" s="385"/>
      <c r="N375" s="386">
        <v>388</v>
      </c>
    </row>
    <row r="376" spans="1:14" ht="15" x14ac:dyDescent="0.25">
      <c r="A376" s="520"/>
      <c r="B376" s="380"/>
      <c r="C376" s="389"/>
      <c r="D376" s="382"/>
      <c r="E376" s="391"/>
      <c r="F376" s="381"/>
      <c r="G376" s="381"/>
      <c r="H376" s="459"/>
      <c r="I376" s="381"/>
      <c r="J376" s="387"/>
      <c r="K376" s="392"/>
      <c r="L376" s="385"/>
      <c r="M376" s="385"/>
      <c r="N376" s="386">
        <v>389</v>
      </c>
    </row>
    <row r="377" spans="1:14" ht="15" x14ac:dyDescent="0.25">
      <c r="A377" s="520"/>
      <c r="B377" s="380"/>
      <c r="C377" s="389"/>
      <c r="D377" s="382"/>
      <c r="E377" s="391"/>
      <c r="F377" s="381"/>
      <c r="G377" s="381"/>
      <c r="H377" s="459"/>
      <c r="I377" s="381"/>
      <c r="J377" s="387"/>
      <c r="K377" s="392"/>
      <c r="L377" s="385"/>
      <c r="M377" s="385"/>
      <c r="N377" s="386">
        <v>390</v>
      </c>
    </row>
    <row r="378" spans="1:14" ht="15" x14ac:dyDescent="0.25">
      <c r="A378" s="520"/>
      <c r="B378" s="380"/>
      <c r="C378" s="389"/>
      <c r="D378" s="382"/>
      <c r="E378" s="391"/>
      <c r="F378" s="381"/>
      <c r="G378" s="381"/>
      <c r="H378" s="459"/>
      <c r="I378" s="381"/>
      <c r="J378" s="389"/>
      <c r="K378" s="390"/>
      <c r="L378" s="385"/>
      <c r="M378" s="385"/>
      <c r="N378" s="386">
        <v>391</v>
      </c>
    </row>
    <row r="379" spans="1:14" ht="15" x14ac:dyDescent="0.25">
      <c r="A379" s="460"/>
      <c r="B379" s="381"/>
      <c r="C379" s="387"/>
      <c r="D379" s="382"/>
      <c r="E379" s="391"/>
      <c r="F379" s="381"/>
      <c r="G379" s="381"/>
      <c r="H379" s="461"/>
      <c r="I379" s="381"/>
      <c r="J379" s="387"/>
      <c r="K379" s="392"/>
      <c r="L379" s="385"/>
      <c r="M379" s="385"/>
      <c r="N379" s="386">
        <v>392</v>
      </c>
    </row>
    <row r="380" spans="1:14" ht="15" x14ac:dyDescent="0.25">
      <c r="A380" s="520"/>
      <c r="B380" s="380"/>
      <c r="C380" s="389"/>
      <c r="D380" s="382"/>
      <c r="E380" s="391"/>
      <c r="F380" s="381"/>
      <c r="G380" s="381"/>
      <c r="H380" s="461"/>
      <c r="I380" s="381"/>
      <c r="J380" s="389"/>
      <c r="K380" s="392"/>
      <c r="L380" s="385"/>
      <c r="M380" s="385"/>
      <c r="N380" s="386">
        <v>393</v>
      </c>
    </row>
    <row r="381" spans="1:14" ht="15" x14ac:dyDescent="0.25">
      <c r="A381" s="520"/>
      <c r="B381" s="380"/>
      <c r="C381" s="389"/>
      <c r="D381" s="382"/>
      <c r="E381" s="391"/>
      <c r="F381" s="381"/>
      <c r="G381" s="381"/>
      <c r="H381" s="459"/>
      <c r="I381" s="381"/>
      <c r="J381" s="389"/>
      <c r="K381" s="390"/>
      <c r="L381" s="385"/>
      <c r="M381" s="385"/>
      <c r="N381" s="386">
        <v>394</v>
      </c>
    </row>
    <row r="382" spans="1:14" ht="15" x14ac:dyDescent="0.25">
      <c r="A382" s="520"/>
      <c r="B382" s="380"/>
      <c r="C382" s="389"/>
      <c r="D382" s="382"/>
      <c r="E382" s="388"/>
      <c r="F382" s="381"/>
      <c r="G382" s="381"/>
      <c r="H382" s="461"/>
      <c r="I382" s="381"/>
      <c r="J382" s="389"/>
      <c r="K382" s="392"/>
      <c r="L382" s="385"/>
      <c r="M382" s="385"/>
      <c r="N382" s="386">
        <v>395</v>
      </c>
    </row>
    <row r="383" spans="1:14" ht="15" x14ac:dyDescent="0.25">
      <c r="A383" s="520"/>
      <c r="B383" s="380"/>
      <c r="C383" s="381"/>
      <c r="D383" s="382"/>
      <c r="E383" s="383"/>
      <c r="F383" s="381"/>
      <c r="G383" s="381"/>
      <c r="H383" s="460"/>
      <c r="I383" s="381"/>
      <c r="J383" s="381"/>
      <c r="K383" s="384"/>
      <c r="L383" s="385"/>
      <c r="M383" s="385"/>
      <c r="N383" s="386">
        <v>396</v>
      </c>
    </row>
    <row r="384" spans="1:14" ht="15" x14ac:dyDescent="0.25">
      <c r="A384" s="520"/>
      <c r="B384" s="380"/>
      <c r="C384" s="389"/>
      <c r="D384" s="382"/>
      <c r="E384" s="391"/>
      <c r="F384" s="381"/>
      <c r="G384" s="381"/>
      <c r="H384" s="389"/>
      <c r="I384" s="381"/>
      <c r="J384" s="389"/>
      <c r="K384" s="390"/>
      <c r="L384" s="385"/>
      <c r="M384" s="385"/>
      <c r="N384" s="386">
        <v>397</v>
      </c>
    </row>
    <row r="385" spans="1:14" ht="15" x14ac:dyDescent="0.25">
      <c r="A385" s="460"/>
      <c r="B385" s="381"/>
      <c r="C385" s="387"/>
      <c r="D385" s="382"/>
      <c r="E385" s="388"/>
      <c r="F385" s="381"/>
      <c r="G385" s="381"/>
      <c r="H385" s="387"/>
      <c r="I385" s="381"/>
      <c r="J385" s="387"/>
      <c r="K385" s="392"/>
      <c r="L385" s="385"/>
      <c r="M385" s="385"/>
      <c r="N385" s="386">
        <v>398</v>
      </c>
    </row>
    <row r="386" spans="1:14" ht="15" x14ac:dyDescent="0.25">
      <c r="A386" s="460"/>
      <c r="B386" s="381"/>
      <c r="C386" s="387"/>
      <c r="D386" s="382"/>
      <c r="E386" s="388"/>
      <c r="F386" s="381"/>
      <c r="G386" s="381"/>
      <c r="H386" s="387"/>
      <c r="I386" s="381"/>
      <c r="J386" s="387"/>
      <c r="K386" s="392"/>
      <c r="L386" s="385"/>
      <c r="M386" s="385"/>
      <c r="N386" s="386">
        <v>399</v>
      </c>
    </row>
    <row r="387" spans="1:14" ht="15" x14ac:dyDescent="0.25">
      <c r="A387" s="520"/>
      <c r="B387" s="380"/>
      <c r="C387" s="389"/>
      <c r="D387" s="382"/>
      <c r="E387" s="391"/>
      <c r="F387" s="381"/>
      <c r="G387" s="381"/>
      <c r="H387" s="387"/>
      <c r="I387" s="381"/>
      <c r="J387" s="389"/>
      <c r="K387" s="392"/>
      <c r="L387" s="385"/>
      <c r="M387" s="385"/>
      <c r="N387" s="386">
        <v>400</v>
      </c>
    </row>
    <row r="388" spans="1:14" ht="15" x14ac:dyDescent="0.25">
      <c r="A388" s="460"/>
      <c r="B388" s="381"/>
      <c r="C388" s="387"/>
      <c r="D388" s="382"/>
      <c r="E388" s="388"/>
      <c r="F388" s="381"/>
      <c r="G388" s="381"/>
      <c r="H388" s="387"/>
      <c r="I388" s="381"/>
      <c r="J388" s="387"/>
      <c r="K388" s="392"/>
      <c r="L388" s="385"/>
      <c r="M388" s="385"/>
      <c r="N388" s="386">
        <v>401</v>
      </c>
    </row>
    <row r="389" spans="1:14" ht="15" x14ac:dyDescent="0.25">
      <c r="A389" s="520"/>
      <c r="B389" s="380"/>
      <c r="C389" s="389"/>
      <c r="D389" s="382"/>
      <c r="E389" s="391"/>
      <c r="F389" s="381"/>
      <c r="G389" s="381"/>
      <c r="H389" s="389"/>
      <c r="I389" s="381"/>
      <c r="J389" s="389"/>
      <c r="K389" s="392"/>
      <c r="L389" s="385"/>
      <c r="M389" s="385"/>
      <c r="N389" s="386">
        <v>402</v>
      </c>
    </row>
    <row r="390" spans="1:14" ht="15" x14ac:dyDescent="0.25">
      <c r="A390" s="520"/>
      <c r="B390" s="380"/>
      <c r="C390" s="381"/>
      <c r="D390" s="382"/>
      <c r="E390" s="383"/>
      <c r="F390" s="381"/>
      <c r="G390" s="381"/>
      <c r="H390" s="381"/>
      <c r="I390" s="381"/>
      <c r="J390" s="381"/>
      <c r="K390" s="384"/>
      <c r="L390" s="385"/>
      <c r="M390" s="385"/>
      <c r="N390" s="386">
        <v>403</v>
      </c>
    </row>
    <row r="391" spans="1:14" ht="15" x14ac:dyDescent="0.25">
      <c r="A391" s="520"/>
      <c r="B391" s="380"/>
      <c r="C391" s="389"/>
      <c r="D391" s="382"/>
      <c r="E391" s="391"/>
      <c r="F391" s="381"/>
      <c r="G391" s="381"/>
      <c r="H391" s="387"/>
      <c r="I391" s="381"/>
      <c r="J391" s="389"/>
      <c r="K391" s="392"/>
      <c r="L391" s="385"/>
      <c r="M391" s="385"/>
      <c r="N391" s="386">
        <v>404</v>
      </c>
    </row>
    <row r="392" spans="1:14" ht="15" x14ac:dyDescent="0.25">
      <c r="A392" s="520"/>
      <c r="B392" s="380"/>
      <c r="C392" s="381"/>
      <c r="D392" s="382"/>
      <c r="E392" s="383"/>
      <c r="F392" s="381"/>
      <c r="G392" s="381"/>
      <c r="H392" s="381"/>
      <c r="I392" s="381"/>
      <c r="J392" s="381"/>
      <c r="K392" s="384"/>
      <c r="L392" s="385"/>
      <c r="M392" s="385"/>
      <c r="N392" s="386">
        <v>405</v>
      </c>
    </row>
    <row r="393" spans="1:14" ht="15" x14ac:dyDescent="0.25">
      <c r="A393" s="520"/>
      <c r="B393" s="380"/>
      <c r="C393" s="381"/>
      <c r="D393" s="382"/>
      <c r="E393" s="383"/>
      <c r="F393" s="381"/>
      <c r="G393" s="381"/>
      <c r="H393" s="381"/>
      <c r="I393" s="381"/>
      <c r="J393" s="381"/>
      <c r="K393" s="384"/>
      <c r="L393" s="385"/>
      <c r="M393" s="385"/>
      <c r="N393" s="386">
        <v>406</v>
      </c>
    </row>
    <row r="394" spans="1:14" ht="15" x14ac:dyDescent="0.25">
      <c r="A394" s="460"/>
      <c r="B394" s="381"/>
      <c r="C394" s="387"/>
      <c r="D394" s="382"/>
      <c r="E394" s="388"/>
      <c r="F394" s="381"/>
      <c r="G394" s="381"/>
      <c r="H394" s="387"/>
      <c r="I394" s="381"/>
      <c r="J394" s="387"/>
      <c r="K394" s="384"/>
      <c r="L394" s="385"/>
      <c r="M394" s="385"/>
      <c r="N394" s="386">
        <v>407</v>
      </c>
    </row>
    <row r="395" spans="1:14" ht="15" x14ac:dyDescent="0.25">
      <c r="A395" s="520"/>
      <c r="B395" s="380"/>
      <c r="C395" s="381"/>
      <c r="D395" s="382"/>
      <c r="E395" s="383"/>
      <c r="F395" s="381"/>
      <c r="G395" s="381"/>
      <c r="H395" s="381"/>
      <c r="I395" s="381"/>
      <c r="J395" s="381"/>
      <c r="K395" s="384"/>
      <c r="L395" s="385"/>
      <c r="M395" s="385"/>
      <c r="N395" s="386">
        <v>408</v>
      </c>
    </row>
    <row r="396" spans="1:14" ht="15" x14ac:dyDescent="0.25">
      <c r="A396" s="520"/>
      <c r="B396" s="380"/>
      <c r="C396" s="389"/>
      <c r="D396" s="382"/>
      <c r="E396" s="391"/>
      <c r="F396" s="381"/>
      <c r="G396" s="381"/>
      <c r="H396" s="387"/>
      <c r="I396" s="381"/>
      <c r="J396" s="387"/>
      <c r="K396" s="392"/>
      <c r="L396" s="385"/>
      <c r="M396" s="385"/>
      <c r="N396" s="386">
        <v>409</v>
      </c>
    </row>
    <row r="397" spans="1:14" ht="15" x14ac:dyDescent="0.25">
      <c r="A397" s="520"/>
      <c r="B397" s="380"/>
      <c r="C397" s="389"/>
      <c r="D397" s="382"/>
      <c r="E397" s="391"/>
      <c r="F397" s="381"/>
      <c r="G397" s="381"/>
      <c r="H397" s="389"/>
      <c r="I397" s="381"/>
      <c r="J397" s="389"/>
      <c r="K397" s="392"/>
      <c r="L397" s="385"/>
      <c r="M397" s="385"/>
      <c r="N397" s="386">
        <v>410</v>
      </c>
    </row>
    <row r="398" spans="1:14" ht="15" x14ac:dyDescent="0.25">
      <c r="A398" s="520"/>
      <c r="B398" s="380"/>
      <c r="C398" s="389"/>
      <c r="D398" s="382"/>
      <c r="E398" s="391"/>
      <c r="F398" s="381"/>
      <c r="G398" s="381"/>
      <c r="H398" s="387"/>
      <c r="I398" s="381"/>
      <c r="J398" s="389"/>
      <c r="K398" s="390"/>
      <c r="L398" s="385"/>
      <c r="M398" s="385"/>
      <c r="N398" s="386">
        <v>411</v>
      </c>
    </row>
    <row r="399" spans="1:14" ht="15" x14ac:dyDescent="0.25">
      <c r="A399" s="520"/>
      <c r="B399" s="380"/>
      <c r="C399" s="389"/>
      <c r="D399" s="382"/>
      <c r="E399" s="391"/>
      <c r="F399" s="381"/>
      <c r="G399" s="381"/>
      <c r="H399" s="387"/>
      <c r="I399" s="381"/>
      <c r="J399" s="389"/>
      <c r="K399" s="392"/>
      <c r="L399" s="385"/>
      <c r="M399" s="385"/>
      <c r="N399" s="386">
        <v>412</v>
      </c>
    </row>
    <row r="400" spans="1:14" ht="15" x14ac:dyDescent="0.25">
      <c r="A400" s="460"/>
      <c r="B400" s="381"/>
      <c r="C400" s="387"/>
      <c r="D400" s="382"/>
      <c r="E400" s="388"/>
      <c r="F400" s="381"/>
      <c r="G400" s="381"/>
      <c r="H400" s="387"/>
      <c r="I400" s="381"/>
      <c r="J400" s="387"/>
      <c r="K400" s="392"/>
      <c r="L400" s="385"/>
      <c r="M400" s="385"/>
      <c r="N400" s="386">
        <v>413</v>
      </c>
    </row>
    <row r="401" spans="1:14" ht="15" x14ac:dyDescent="0.25">
      <c r="A401" s="520"/>
      <c r="B401" s="380"/>
      <c r="C401" s="389"/>
      <c r="D401" s="382"/>
      <c r="E401" s="391"/>
      <c r="F401" s="381"/>
      <c r="G401" s="381"/>
      <c r="H401" s="389"/>
      <c r="I401" s="381"/>
      <c r="J401" s="389"/>
      <c r="K401" s="392"/>
      <c r="L401" s="385"/>
      <c r="M401" s="385"/>
      <c r="N401" s="386">
        <v>414</v>
      </c>
    </row>
    <row r="402" spans="1:14" ht="15" x14ac:dyDescent="0.25">
      <c r="A402" s="520"/>
      <c r="B402" s="380"/>
      <c r="C402" s="381"/>
      <c r="D402" s="382"/>
      <c r="E402" s="383"/>
      <c r="F402" s="381"/>
      <c r="G402" s="381"/>
      <c r="H402" s="381"/>
      <c r="I402" s="381"/>
      <c r="J402" s="381"/>
      <c r="K402" s="384"/>
      <c r="L402" s="385"/>
      <c r="M402" s="385"/>
      <c r="N402" s="386">
        <v>415</v>
      </c>
    </row>
    <row r="403" spans="1:14" ht="15" x14ac:dyDescent="0.25">
      <c r="A403" s="520"/>
      <c r="B403" s="380"/>
      <c r="C403" s="389"/>
      <c r="D403" s="382"/>
      <c r="E403" s="391"/>
      <c r="F403" s="381"/>
      <c r="G403" s="381"/>
      <c r="H403" s="389"/>
      <c r="I403" s="381"/>
      <c r="J403" s="389"/>
      <c r="K403" s="392"/>
      <c r="L403" s="385"/>
      <c r="M403" s="385"/>
      <c r="N403" s="386">
        <v>416</v>
      </c>
    </row>
    <row r="404" spans="1:14" ht="15" x14ac:dyDescent="0.25">
      <c r="A404" s="520"/>
      <c r="B404" s="380"/>
      <c r="C404" s="389"/>
      <c r="D404" s="382"/>
      <c r="E404" s="391"/>
      <c r="F404" s="381"/>
      <c r="G404" s="381"/>
      <c r="H404" s="389"/>
      <c r="I404" s="381"/>
      <c r="J404" s="389"/>
      <c r="K404" s="392"/>
      <c r="L404" s="385"/>
      <c r="M404" s="385"/>
      <c r="N404" s="386">
        <v>417</v>
      </c>
    </row>
    <row r="405" spans="1:14" ht="15" x14ac:dyDescent="0.25">
      <c r="A405" s="520"/>
      <c r="B405" s="380"/>
      <c r="C405" s="395"/>
      <c r="D405" s="396"/>
      <c r="E405" s="383"/>
      <c r="F405" s="381"/>
      <c r="G405" s="381"/>
      <c r="H405" s="381"/>
      <c r="I405" s="381"/>
      <c r="J405" s="381"/>
      <c r="K405" s="384"/>
      <c r="L405" s="385"/>
      <c r="M405" s="385"/>
      <c r="N405" s="386">
        <v>418</v>
      </c>
    </row>
    <row r="406" spans="1:14" ht="15" x14ac:dyDescent="0.25">
      <c r="A406" s="520"/>
      <c r="B406" s="380"/>
      <c r="C406" s="381"/>
      <c r="D406" s="382"/>
      <c r="E406" s="383"/>
      <c r="F406" s="381"/>
      <c r="G406" s="381"/>
      <c r="H406" s="381"/>
      <c r="I406" s="381"/>
      <c r="J406" s="381"/>
      <c r="K406" s="384"/>
      <c r="L406" s="385"/>
      <c r="M406" s="385"/>
      <c r="N406" s="386">
        <v>419</v>
      </c>
    </row>
    <row r="407" spans="1:14" ht="15" x14ac:dyDescent="0.25">
      <c r="A407" s="460"/>
      <c r="B407" s="381"/>
      <c r="C407" s="381"/>
      <c r="D407" s="382"/>
      <c r="E407" s="383"/>
      <c r="F407" s="381"/>
      <c r="G407" s="381"/>
      <c r="H407" s="381"/>
      <c r="I407" s="381"/>
      <c r="J407" s="381"/>
      <c r="K407" s="392"/>
      <c r="L407" s="385"/>
      <c r="M407" s="385"/>
      <c r="N407" s="386">
        <v>420</v>
      </c>
    </row>
    <row r="408" spans="1:14" ht="15" x14ac:dyDescent="0.25">
      <c r="A408" s="460"/>
      <c r="B408" s="381"/>
      <c r="C408" s="381"/>
      <c r="D408" s="382"/>
      <c r="E408" s="383"/>
      <c r="F408" s="381"/>
      <c r="G408" s="381"/>
      <c r="H408" s="381"/>
      <c r="I408" s="381"/>
      <c r="J408" s="381"/>
      <c r="K408" s="392"/>
      <c r="L408" s="385"/>
      <c r="M408" s="385"/>
      <c r="N408" s="386">
        <v>421</v>
      </c>
    </row>
    <row r="409" spans="1:14" ht="15" x14ac:dyDescent="0.25">
      <c r="A409" s="460"/>
      <c r="B409" s="381"/>
      <c r="C409" s="381"/>
      <c r="D409" s="382"/>
      <c r="E409" s="383"/>
      <c r="F409" s="381"/>
      <c r="G409" s="381"/>
      <c r="H409" s="387"/>
      <c r="I409" s="381"/>
      <c r="J409" s="381"/>
      <c r="K409" s="384"/>
      <c r="L409" s="385"/>
      <c r="M409" s="385"/>
      <c r="N409" s="386">
        <v>422</v>
      </c>
    </row>
    <row r="410" spans="1:14" ht="15" x14ac:dyDescent="0.25">
      <c r="A410" s="520"/>
      <c r="B410" s="380"/>
      <c r="C410" s="389"/>
      <c r="D410" s="382"/>
      <c r="E410" s="391"/>
      <c r="F410" s="381"/>
      <c r="G410" s="381"/>
      <c r="H410" s="389"/>
      <c r="I410" s="381"/>
      <c r="J410" s="389"/>
      <c r="K410" s="392"/>
      <c r="L410" s="385"/>
      <c r="M410" s="385"/>
      <c r="N410" s="386">
        <v>423</v>
      </c>
    </row>
    <row r="411" spans="1:14" ht="15" x14ac:dyDescent="0.25">
      <c r="A411" s="520"/>
      <c r="B411" s="380"/>
      <c r="C411" s="389"/>
      <c r="D411" s="382"/>
      <c r="E411" s="391"/>
      <c r="F411" s="381"/>
      <c r="G411" s="381"/>
      <c r="H411" s="387"/>
      <c r="I411" s="381"/>
      <c r="J411" s="389"/>
      <c r="K411" s="392"/>
      <c r="L411" s="385"/>
      <c r="M411" s="385"/>
      <c r="N411" s="386">
        <v>424</v>
      </c>
    </row>
    <row r="412" spans="1:14" ht="15" x14ac:dyDescent="0.25">
      <c r="A412" s="520"/>
      <c r="B412" s="380"/>
      <c r="C412" s="389"/>
      <c r="D412" s="382"/>
      <c r="E412" s="388"/>
      <c r="F412" s="381"/>
      <c r="G412" s="381"/>
      <c r="H412" s="389"/>
      <c r="I412" s="381"/>
      <c r="J412" s="387"/>
      <c r="K412" s="392"/>
      <c r="L412" s="385"/>
      <c r="M412" s="385"/>
      <c r="N412" s="386">
        <v>425</v>
      </c>
    </row>
    <row r="413" spans="1:14" ht="15" x14ac:dyDescent="0.25">
      <c r="A413" s="460"/>
      <c r="B413" s="381"/>
      <c r="C413" s="387"/>
      <c r="D413" s="382"/>
      <c r="E413" s="388"/>
      <c r="F413" s="381"/>
      <c r="G413" s="381"/>
      <c r="H413" s="387"/>
      <c r="I413" s="381"/>
      <c r="J413" s="387"/>
      <c r="K413" s="392"/>
      <c r="L413" s="385"/>
      <c r="M413" s="385"/>
      <c r="N413" s="386">
        <v>426</v>
      </c>
    </row>
    <row r="414" spans="1:14" ht="15" x14ac:dyDescent="0.25">
      <c r="A414" s="520"/>
      <c r="B414" s="380"/>
      <c r="C414" s="389"/>
      <c r="D414" s="382"/>
      <c r="E414" s="391"/>
      <c r="F414" s="381"/>
      <c r="G414" s="381"/>
      <c r="H414" s="387"/>
      <c r="I414" s="381"/>
      <c r="J414" s="389"/>
      <c r="K414" s="392"/>
      <c r="L414" s="385"/>
      <c r="M414" s="385"/>
      <c r="N414" s="386">
        <v>427</v>
      </c>
    </row>
    <row r="415" spans="1:14" ht="15" x14ac:dyDescent="0.25">
      <c r="A415" s="460"/>
      <c r="B415" s="381"/>
      <c r="C415" s="381"/>
      <c r="D415" s="382"/>
      <c r="E415" s="383"/>
      <c r="F415" s="381"/>
      <c r="G415" s="381"/>
      <c r="H415" s="387"/>
      <c r="I415" s="381"/>
      <c r="J415" s="381"/>
      <c r="K415" s="392"/>
      <c r="L415" s="385"/>
      <c r="M415" s="385"/>
      <c r="N415" s="386">
        <v>428</v>
      </c>
    </row>
    <row r="416" spans="1:14" ht="15" x14ac:dyDescent="0.25">
      <c r="A416" s="460"/>
      <c r="B416" s="381"/>
      <c r="C416" s="381"/>
      <c r="D416" s="382"/>
      <c r="E416" s="388"/>
      <c r="F416" s="381"/>
      <c r="G416" s="381"/>
      <c r="H416" s="381"/>
      <c r="I416" s="381"/>
      <c r="J416" s="381"/>
      <c r="K416" s="384"/>
      <c r="L416" s="385"/>
      <c r="M416" s="385"/>
      <c r="N416" s="386">
        <v>429</v>
      </c>
    </row>
    <row r="417" spans="1:14" ht="15" x14ac:dyDescent="0.25">
      <c r="A417" s="520"/>
      <c r="B417" s="380"/>
      <c r="C417" s="387"/>
      <c r="D417" s="382"/>
      <c r="E417" s="383"/>
      <c r="F417" s="381"/>
      <c r="G417" s="381"/>
      <c r="H417" s="387"/>
      <c r="I417" s="381"/>
      <c r="J417" s="387"/>
      <c r="K417" s="392"/>
      <c r="L417" s="385"/>
      <c r="M417" s="385"/>
      <c r="N417" s="386">
        <v>430</v>
      </c>
    </row>
    <row r="418" spans="1:14" ht="15" x14ac:dyDescent="0.25">
      <c r="A418" s="460"/>
      <c r="B418" s="381"/>
      <c r="C418" s="381"/>
      <c r="D418" s="382"/>
      <c r="E418" s="383"/>
      <c r="F418" s="381"/>
      <c r="G418" s="381"/>
      <c r="H418" s="381"/>
      <c r="I418" s="381"/>
      <c r="J418" s="381"/>
      <c r="K418" s="392"/>
      <c r="L418" s="385"/>
      <c r="M418" s="385"/>
      <c r="N418" s="386">
        <v>431</v>
      </c>
    </row>
    <row r="419" spans="1:14" ht="15" x14ac:dyDescent="0.25">
      <c r="A419" s="460"/>
      <c r="B419" s="381"/>
      <c r="C419" s="387"/>
      <c r="D419" s="382"/>
      <c r="E419" s="388"/>
      <c r="F419" s="381"/>
      <c r="G419" s="381"/>
      <c r="H419" s="387"/>
      <c r="I419" s="381"/>
      <c r="J419" s="387"/>
      <c r="K419" s="392"/>
      <c r="L419" s="385"/>
      <c r="M419" s="385"/>
      <c r="N419" s="386">
        <v>432</v>
      </c>
    </row>
    <row r="420" spans="1:14" ht="15" x14ac:dyDescent="0.25">
      <c r="A420" s="520"/>
      <c r="B420" s="380"/>
      <c r="C420" s="389"/>
      <c r="D420" s="382"/>
      <c r="E420" s="391"/>
      <c r="F420" s="381"/>
      <c r="G420" s="381"/>
      <c r="H420" s="389"/>
      <c r="I420" s="381"/>
      <c r="J420" s="389"/>
      <c r="K420" s="392"/>
      <c r="L420" s="385"/>
      <c r="M420" s="385"/>
      <c r="N420" s="386">
        <v>433</v>
      </c>
    </row>
    <row r="421" spans="1:14" ht="15" x14ac:dyDescent="0.25">
      <c r="A421" s="460"/>
      <c r="B421" s="381"/>
      <c r="C421" s="381"/>
      <c r="D421" s="382"/>
      <c r="E421" s="383"/>
      <c r="F421" s="381"/>
      <c r="G421" s="381"/>
      <c r="H421" s="387"/>
      <c r="I421" s="381"/>
      <c r="J421" s="381"/>
      <c r="K421" s="392"/>
      <c r="L421" s="385"/>
      <c r="M421" s="385"/>
      <c r="N421" s="386">
        <v>434</v>
      </c>
    </row>
    <row r="422" spans="1:14" ht="15" x14ac:dyDescent="0.25">
      <c r="A422" s="520"/>
      <c r="B422" s="380"/>
      <c r="C422" s="389"/>
      <c r="D422" s="382"/>
      <c r="E422" s="391"/>
      <c r="F422" s="381"/>
      <c r="G422" s="381"/>
      <c r="H422" s="387"/>
      <c r="I422" s="381"/>
      <c r="J422" s="387"/>
      <c r="K422" s="392"/>
      <c r="L422" s="385"/>
      <c r="M422" s="385"/>
      <c r="N422" s="386">
        <v>435</v>
      </c>
    </row>
    <row r="423" spans="1:14" ht="15" x14ac:dyDescent="0.25">
      <c r="A423" s="520"/>
      <c r="B423" s="380"/>
      <c r="C423" s="389"/>
      <c r="D423" s="382"/>
      <c r="E423" s="388"/>
      <c r="F423" s="381"/>
      <c r="G423" s="381"/>
      <c r="H423" s="387"/>
      <c r="I423" s="381"/>
      <c r="J423" s="389"/>
      <c r="K423" s="392"/>
      <c r="L423" s="385"/>
      <c r="M423" s="385"/>
      <c r="N423" s="386">
        <v>436</v>
      </c>
    </row>
    <row r="424" spans="1:14" ht="15" x14ac:dyDescent="0.25">
      <c r="A424" s="520"/>
      <c r="B424" s="380"/>
      <c r="C424" s="395"/>
      <c r="D424" s="396"/>
      <c r="E424" s="383"/>
      <c r="F424" s="381"/>
      <c r="G424" s="381"/>
      <c r="H424" s="381"/>
      <c r="I424" s="381"/>
      <c r="J424" s="387"/>
      <c r="K424" s="384"/>
      <c r="L424" s="385"/>
      <c r="M424" s="385"/>
      <c r="N424" s="386">
        <v>437</v>
      </c>
    </row>
    <row r="425" spans="1:14" ht="15" x14ac:dyDescent="0.25">
      <c r="A425" s="520"/>
      <c r="B425" s="380"/>
      <c r="C425" s="389"/>
      <c r="D425" s="382"/>
      <c r="E425" s="391"/>
      <c r="F425" s="381"/>
      <c r="G425" s="381"/>
      <c r="H425" s="389"/>
      <c r="I425" s="381"/>
      <c r="J425" s="387"/>
      <c r="K425" s="384"/>
      <c r="L425" s="385"/>
      <c r="M425" s="385"/>
      <c r="N425" s="386">
        <v>438</v>
      </c>
    </row>
    <row r="426" spans="1:14" ht="15" x14ac:dyDescent="0.25">
      <c r="A426" s="520"/>
      <c r="B426" s="380"/>
      <c r="C426" s="389"/>
      <c r="D426" s="382"/>
      <c r="E426" s="391"/>
      <c r="F426" s="381"/>
      <c r="G426" s="381"/>
      <c r="H426" s="389"/>
      <c r="I426" s="381"/>
      <c r="J426" s="389"/>
      <c r="K426" s="392"/>
      <c r="L426" s="385"/>
      <c r="M426" s="385"/>
      <c r="N426" s="386">
        <v>439</v>
      </c>
    </row>
    <row r="427" spans="1:14" ht="15" x14ac:dyDescent="0.25">
      <c r="A427" s="520"/>
      <c r="B427" s="380"/>
      <c r="C427" s="381"/>
      <c r="D427" s="382"/>
      <c r="E427" s="383"/>
      <c r="F427" s="381"/>
      <c r="G427" s="381"/>
      <c r="H427" s="381"/>
      <c r="I427" s="381"/>
      <c r="J427" s="381"/>
      <c r="K427" s="384"/>
      <c r="L427" s="385"/>
      <c r="M427" s="385"/>
      <c r="N427" s="386">
        <v>440</v>
      </c>
    </row>
    <row r="428" spans="1:14" ht="15" x14ac:dyDescent="0.25">
      <c r="A428" s="520"/>
      <c r="B428" s="380"/>
      <c r="C428" s="389"/>
      <c r="D428" s="382"/>
      <c r="E428" s="388"/>
      <c r="F428" s="381"/>
      <c r="G428" s="381"/>
      <c r="H428" s="389"/>
      <c r="I428" s="381"/>
      <c r="J428" s="387"/>
      <c r="K428" s="392"/>
      <c r="L428" s="385"/>
      <c r="M428" s="385"/>
      <c r="N428" s="386">
        <v>441</v>
      </c>
    </row>
    <row r="429" spans="1:14" ht="15" x14ac:dyDescent="0.25">
      <c r="A429" s="520"/>
      <c r="B429" s="380"/>
      <c r="C429" s="389"/>
      <c r="D429" s="382"/>
      <c r="E429" s="388"/>
      <c r="F429" s="381"/>
      <c r="G429" s="381"/>
      <c r="H429" s="387"/>
      <c r="I429" s="381"/>
      <c r="J429" s="387"/>
      <c r="K429" s="392"/>
      <c r="L429" s="385"/>
      <c r="M429" s="385"/>
      <c r="N429" s="386">
        <v>442</v>
      </c>
    </row>
    <row r="430" spans="1:14" ht="15" x14ac:dyDescent="0.25">
      <c r="A430" s="520"/>
      <c r="B430" s="380"/>
      <c r="C430" s="389"/>
      <c r="D430" s="382"/>
      <c r="E430" s="391"/>
      <c r="F430" s="381"/>
      <c r="G430" s="381"/>
      <c r="H430" s="387"/>
      <c r="I430" s="381"/>
      <c r="J430" s="389"/>
      <c r="K430" s="392"/>
      <c r="L430" s="385"/>
      <c r="M430" s="385"/>
      <c r="N430" s="386">
        <v>443</v>
      </c>
    </row>
    <row r="431" spans="1:14" ht="15" x14ac:dyDescent="0.25">
      <c r="A431" s="520"/>
      <c r="B431" s="380"/>
      <c r="C431" s="381"/>
      <c r="D431" s="382"/>
      <c r="E431" s="383"/>
      <c r="F431" s="381"/>
      <c r="G431" s="381"/>
      <c r="H431" s="381"/>
      <c r="I431" s="381"/>
      <c r="J431" s="381"/>
      <c r="K431" s="384"/>
      <c r="L431" s="385"/>
      <c r="M431" s="385"/>
      <c r="N431" s="386">
        <v>444</v>
      </c>
    </row>
    <row r="432" spans="1:14" ht="15" x14ac:dyDescent="0.25">
      <c r="A432" s="520"/>
      <c r="B432" s="380"/>
      <c r="C432" s="389"/>
      <c r="D432" s="382"/>
      <c r="E432" s="391"/>
      <c r="F432" s="381"/>
      <c r="G432" s="381"/>
      <c r="H432" s="387"/>
      <c r="I432" s="381"/>
      <c r="J432" s="387"/>
      <c r="K432" s="392"/>
      <c r="L432" s="385"/>
      <c r="M432" s="385"/>
      <c r="N432" s="386">
        <v>445</v>
      </c>
    </row>
    <row r="433" spans="1:14" ht="15" x14ac:dyDescent="0.25">
      <c r="A433" s="520"/>
      <c r="B433" s="380"/>
      <c r="C433" s="389"/>
      <c r="D433" s="382"/>
      <c r="E433" s="391"/>
      <c r="F433" s="381"/>
      <c r="G433" s="381"/>
      <c r="H433" s="389"/>
      <c r="I433" s="381"/>
      <c r="J433" s="389"/>
      <c r="K433" s="392"/>
      <c r="L433" s="385"/>
      <c r="M433" s="385"/>
      <c r="N433" s="386">
        <v>446</v>
      </c>
    </row>
    <row r="434" spans="1:14" ht="15" x14ac:dyDescent="0.25">
      <c r="A434" s="520"/>
      <c r="B434" s="380"/>
      <c r="C434" s="389"/>
      <c r="D434" s="382"/>
      <c r="E434" s="388"/>
      <c r="F434" s="381"/>
      <c r="G434" s="381"/>
      <c r="H434" s="389"/>
      <c r="I434" s="381"/>
      <c r="J434" s="387"/>
      <c r="K434" s="392"/>
      <c r="L434" s="385"/>
      <c r="M434" s="385"/>
      <c r="N434" s="386">
        <v>447</v>
      </c>
    </row>
    <row r="435" spans="1:14" ht="15" x14ac:dyDescent="0.25">
      <c r="A435" s="520"/>
      <c r="B435" s="380"/>
      <c r="C435" s="381"/>
      <c r="D435" s="382"/>
      <c r="E435" s="383"/>
      <c r="F435" s="381"/>
      <c r="G435" s="381"/>
      <c r="H435" s="381"/>
      <c r="I435" s="381"/>
      <c r="J435" s="381"/>
      <c r="K435" s="384"/>
      <c r="L435" s="385"/>
      <c r="M435" s="385"/>
      <c r="N435" s="386">
        <v>448</v>
      </c>
    </row>
    <row r="436" spans="1:14" ht="15" x14ac:dyDescent="0.25">
      <c r="A436" s="520"/>
      <c r="B436" s="380"/>
      <c r="C436" s="389"/>
      <c r="D436" s="382"/>
      <c r="E436" s="391"/>
      <c r="F436" s="381"/>
      <c r="G436" s="381"/>
      <c r="H436" s="387"/>
      <c r="I436" s="381"/>
      <c r="J436" s="387"/>
      <c r="K436" s="392"/>
      <c r="L436" s="385"/>
      <c r="M436" s="385"/>
      <c r="N436" s="386">
        <v>449</v>
      </c>
    </row>
    <row r="437" spans="1:14" ht="15" x14ac:dyDescent="0.25">
      <c r="A437" s="520"/>
      <c r="B437" s="380"/>
      <c r="C437" s="381"/>
      <c r="D437" s="382"/>
      <c r="E437" s="383"/>
      <c r="F437" s="381"/>
      <c r="G437" s="381"/>
      <c r="H437" s="381"/>
      <c r="I437" s="381"/>
      <c r="J437" s="381"/>
      <c r="K437" s="384"/>
      <c r="L437" s="385"/>
      <c r="M437" s="385"/>
      <c r="N437" s="386">
        <v>450</v>
      </c>
    </row>
    <row r="438" spans="1:14" ht="15" x14ac:dyDescent="0.25">
      <c r="A438" s="520"/>
      <c r="B438" s="380"/>
      <c r="C438" s="389"/>
      <c r="D438" s="382"/>
      <c r="E438" s="388"/>
      <c r="F438" s="381"/>
      <c r="G438" s="381"/>
      <c r="H438" s="387"/>
      <c r="I438" s="381"/>
      <c r="J438" s="387"/>
      <c r="K438" s="392"/>
      <c r="L438" s="385"/>
      <c r="M438" s="385"/>
      <c r="N438" s="386">
        <v>451</v>
      </c>
    </row>
    <row r="439" spans="1:14" ht="15" x14ac:dyDescent="0.25">
      <c r="A439" s="520"/>
      <c r="B439" s="380"/>
      <c r="C439" s="389"/>
      <c r="D439" s="382"/>
      <c r="E439" s="388"/>
      <c r="F439" s="381"/>
      <c r="G439" s="381"/>
      <c r="H439" s="389"/>
      <c r="I439" s="381"/>
      <c r="J439" s="387"/>
      <c r="K439" s="392"/>
      <c r="L439" s="385"/>
      <c r="M439" s="385"/>
      <c r="N439" s="386">
        <v>452</v>
      </c>
    </row>
    <row r="440" spans="1:14" ht="15" x14ac:dyDescent="0.25">
      <c r="A440" s="520"/>
      <c r="B440" s="380"/>
      <c r="C440" s="389"/>
      <c r="D440" s="382"/>
      <c r="E440" s="391"/>
      <c r="F440" s="381"/>
      <c r="G440" s="381"/>
      <c r="H440" s="389"/>
      <c r="I440" s="381"/>
      <c r="J440" s="389"/>
      <c r="K440" s="390"/>
      <c r="L440" s="385"/>
      <c r="M440" s="385"/>
      <c r="N440" s="386">
        <v>453</v>
      </c>
    </row>
    <row r="441" spans="1:14" ht="15" x14ac:dyDescent="0.25">
      <c r="A441" s="520"/>
      <c r="B441" s="380"/>
      <c r="C441" s="389"/>
      <c r="D441" s="382"/>
      <c r="E441" s="388"/>
      <c r="F441" s="381"/>
      <c r="G441" s="381"/>
      <c r="H441" s="387"/>
      <c r="I441" s="381"/>
      <c r="J441" s="389"/>
      <c r="K441" s="392"/>
      <c r="L441" s="385"/>
      <c r="M441" s="385"/>
      <c r="N441" s="386">
        <v>454</v>
      </c>
    </row>
    <row r="442" spans="1:14" ht="15" x14ac:dyDescent="0.25">
      <c r="A442" s="520"/>
      <c r="B442" s="380"/>
      <c r="C442" s="389"/>
      <c r="D442" s="382"/>
      <c r="E442" s="391"/>
      <c r="F442" s="381"/>
      <c r="G442" s="381"/>
      <c r="H442" s="389"/>
      <c r="I442" s="381"/>
      <c r="J442" s="389"/>
      <c r="K442" s="392"/>
      <c r="L442" s="385"/>
      <c r="M442" s="385"/>
      <c r="N442" s="386">
        <v>455</v>
      </c>
    </row>
    <row r="443" spans="1:14" ht="15" x14ac:dyDescent="0.25">
      <c r="A443" s="520"/>
      <c r="B443" s="380"/>
      <c r="C443" s="389"/>
      <c r="D443" s="382"/>
      <c r="E443" s="391"/>
      <c r="F443" s="381"/>
      <c r="G443" s="381"/>
      <c r="H443" s="387"/>
      <c r="I443" s="381"/>
      <c r="J443" s="389"/>
      <c r="K443" s="384"/>
      <c r="L443" s="385"/>
      <c r="M443" s="385"/>
      <c r="N443" s="386">
        <v>456</v>
      </c>
    </row>
    <row r="444" spans="1:14" ht="15" x14ac:dyDescent="0.25">
      <c r="A444" s="460"/>
      <c r="B444" s="381"/>
      <c r="C444" s="381"/>
      <c r="D444" s="382"/>
      <c r="E444" s="383"/>
      <c r="F444" s="381"/>
      <c r="G444" s="381"/>
      <c r="H444" s="387"/>
      <c r="I444" s="381"/>
      <c r="J444" s="381"/>
      <c r="K444" s="384"/>
      <c r="L444" s="385"/>
      <c r="M444" s="385"/>
      <c r="N444" s="386">
        <v>457</v>
      </c>
    </row>
    <row r="445" spans="1:14" ht="15" x14ac:dyDescent="0.25">
      <c r="A445" s="520"/>
      <c r="B445" s="380"/>
      <c r="C445" s="381"/>
      <c r="D445" s="382"/>
      <c r="E445" s="383"/>
      <c r="F445" s="381"/>
      <c r="G445" s="381"/>
      <c r="H445" s="381"/>
      <c r="I445" s="381"/>
      <c r="J445" s="381"/>
      <c r="K445" s="384"/>
      <c r="L445" s="385"/>
      <c r="M445" s="385"/>
      <c r="N445" s="386">
        <v>458</v>
      </c>
    </row>
    <row r="446" spans="1:14" ht="15" x14ac:dyDescent="0.25">
      <c r="A446" s="520"/>
      <c r="B446" s="380"/>
      <c r="C446" s="381"/>
      <c r="D446" s="382"/>
      <c r="E446" s="383"/>
      <c r="F446" s="381"/>
      <c r="G446" s="381"/>
      <c r="H446" s="381"/>
      <c r="I446" s="381"/>
      <c r="J446" s="381"/>
      <c r="K446" s="384"/>
      <c r="L446" s="385"/>
      <c r="M446" s="385"/>
      <c r="N446" s="386">
        <v>459</v>
      </c>
    </row>
    <row r="447" spans="1:14" ht="15" x14ac:dyDescent="0.25">
      <c r="A447" s="520"/>
      <c r="B447" s="380"/>
      <c r="C447" s="389"/>
      <c r="D447" s="382"/>
      <c r="E447" s="391"/>
      <c r="F447" s="381"/>
      <c r="G447" s="381"/>
      <c r="H447" s="387"/>
      <c r="I447" s="381"/>
      <c r="J447" s="389"/>
      <c r="K447" s="390"/>
      <c r="L447" s="385"/>
      <c r="M447" s="385"/>
      <c r="N447" s="386">
        <v>460</v>
      </c>
    </row>
    <row r="448" spans="1:14" ht="15" x14ac:dyDescent="0.25">
      <c r="A448" s="520"/>
      <c r="B448" s="380"/>
      <c r="C448" s="389"/>
      <c r="D448" s="382"/>
      <c r="E448" s="388"/>
      <c r="F448" s="381"/>
      <c r="G448" s="381"/>
      <c r="H448" s="387"/>
      <c r="I448" s="381"/>
      <c r="J448" s="387"/>
      <c r="K448" s="392"/>
      <c r="L448" s="385"/>
      <c r="M448" s="385"/>
      <c r="N448" s="386">
        <v>461</v>
      </c>
    </row>
    <row r="449" spans="1:14" ht="15" x14ac:dyDescent="0.25">
      <c r="A449" s="460"/>
      <c r="B449" s="381"/>
      <c r="C449" s="387"/>
      <c r="D449" s="382"/>
      <c r="E449" s="388"/>
      <c r="F449" s="381"/>
      <c r="G449" s="381"/>
      <c r="H449" s="387"/>
      <c r="I449" s="381"/>
      <c r="J449" s="387"/>
      <c r="K449" s="392"/>
      <c r="L449" s="385"/>
      <c r="M449" s="385"/>
      <c r="N449" s="386">
        <v>462</v>
      </c>
    </row>
    <row r="450" spans="1:14" ht="15" x14ac:dyDescent="0.25">
      <c r="A450" s="520"/>
      <c r="B450" s="380"/>
      <c r="C450" s="395"/>
      <c r="D450" s="396"/>
      <c r="E450" s="383"/>
      <c r="F450" s="381"/>
      <c r="G450" s="381"/>
      <c r="H450" s="381"/>
      <c r="I450" s="381"/>
      <c r="J450" s="381"/>
      <c r="K450" s="384"/>
      <c r="L450" s="385"/>
      <c r="M450" s="385"/>
      <c r="N450" s="386">
        <v>463</v>
      </c>
    </row>
    <row r="451" spans="1:14" ht="15" x14ac:dyDescent="0.25">
      <c r="A451" s="460"/>
      <c r="B451" s="381"/>
      <c r="C451" s="387"/>
      <c r="D451" s="382"/>
      <c r="E451" s="388"/>
      <c r="F451" s="381"/>
      <c r="G451" s="381"/>
      <c r="H451" s="387"/>
      <c r="I451" s="381"/>
      <c r="J451" s="387"/>
      <c r="K451" s="392"/>
      <c r="L451" s="385"/>
      <c r="M451" s="385"/>
      <c r="N451" s="386">
        <v>464</v>
      </c>
    </row>
    <row r="452" spans="1:14" ht="15" x14ac:dyDescent="0.25">
      <c r="A452" s="520"/>
      <c r="B452" s="380"/>
      <c r="C452" s="389"/>
      <c r="D452" s="382"/>
      <c r="E452" s="391"/>
      <c r="F452" s="381"/>
      <c r="G452" s="381"/>
      <c r="H452" s="389"/>
      <c r="I452" s="381"/>
      <c r="J452" s="381"/>
      <c r="K452" s="392"/>
      <c r="L452" s="385"/>
      <c r="M452" s="385"/>
      <c r="N452" s="386">
        <v>465</v>
      </c>
    </row>
    <row r="453" spans="1:14" ht="15" x14ac:dyDescent="0.25">
      <c r="A453" s="460"/>
      <c r="B453" s="381"/>
      <c r="C453" s="387"/>
      <c r="D453" s="382"/>
      <c r="E453" s="388"/>
      <c r="F453" s="381"/>
      <c r="G453" s="381"/>
      <c r="H453" s="387"/>
      <c r="I453" s="381"/>
      <c r="J453" s="387"/>
      <c r="K453" s="392"/>
      <c r="L453" s="385"/>
      <c r="M453" s="385"/>
      <c r="N453" s="386">
        <v>466</v>
      </c>
    </row>
    <row r="454" spans="1:14" ht="15" x14ac:dyDescent="0.25">
      <c r="A454" s="460"/>
      <c r="B454" s="381"/>
      <c r="C454" s="381"/>
      <c r="D454" s="382"/>
      <c r="E454" s="383"/>
      <c r="F454" s="381"/>
      <c r="G454" s="381"/>
      <c r="H454" s="381"/>
      <c r="I454" s="381"/>
      <c r="J454" s="381"/>
      <c r="K454" s="392"/>
      <c r="L454" s="385"/>
      <c r="M454" s="385"/>
      <c r="N454" s="386">
        <v>467</v>
      </c>
    </row>
    <row r="455" spans="1:14" ht="15" x14ac:dyDescent="0.25">
      <c r="A455" s="520"/>
      <c r="B455" s="380"/>
      <c r="C455" s="381"/>
      <c r="D455" s="382"/>
      <c r="E455" s="383"/>
      <c r="F455" s="381"/>
      <c r="G455" s="381"/>
      <c r="H455" s="381"/>
      <c r="I455" s="381"/>
      <c r="J455" s="381"/>
      <c r="K455" s="384"/>
      <c r="L455" s="385"/>
      <c r="M455" s="385"/>
      <c r="N455" s="386">
        <v>468</v>
      </c>
    </row>
    <row r="456" spans="1:14" ht="15" x14ac:dyDescent="0.25">
      <c r="A456" s="460"/>
      <c r="B456" s="381"/>
      <c r="C456" s="387"/>
      <c r="D456" s="382"/>
      <c r="E456" s="388"/>
      <c r="F456" s="381"/>
      <c r="G456" s="381"/>
      <c r="H456" s="387"/>
      <c r="I456" s="381"/>
      <c r="J456" s="387"/>
      <c r="K456" s="392"/>
      <c r="L456" s="385"/>
      <c r="M456" s="385"/>
      <c r="N456" s="386">
        <v>469</v>
      </c>
    </row>
    <row r="457" spans="1:14" ht="15" x14ac:dyDescent="0.25">
      <c r="A457" s="460"/>
      <c r="B457" s="381"/>
      <c r="C457" s="381"/>
      <c r="D457" s="382"/>
      <c r="E457" s="383"/>
      <c r="F457" s="381"/>
      <c r="G457" s="381"/>
      <c r="H457" s="381"/>
      <c r="I457" s="381"/>
      <c r="J457" s="381"/>
      <c r="K457" s="384"/>
      <c r="L457" s="385"/>
      <c r="M457" s="385"/>
      <c r="N457" s="386">
        <v>470</v>
      </c>
    </row>
    <row r="458" spans="1:14" ht="15" x14ac:dyDescent="0.25">
      <c r="A458" s="520"/>
      <c r="B458" s="380"/>
      <c r="C458" s="395"/>
      <c r="D458" s="396"/>
      <c r="E458" s="383"/>
      <c r="F458" s="381"/>
      <c r="G458" s="381"/>
      <c r="H458" s="381"/>
      <c r="I458" s="381"/>
      <c r="J458" s="381"/>
      <c r="K458" s="384"/>
      <c r="L458" s="385"/>
      <c r="M458" s="385"/>
      <c r="N458" s="386">
        <v>471</v>
      </c>
    </row>
    <row r="459" spans="1:14" ht="15" x14ac:dyDescent="0.25">
      <c r="A459" s="460"/>
      <c r="B459" s="381"/>
      <c r="C459" s="387"/>
      <c r="D459" s="382"/>
      <c r="E459" s="388"/>
      <c r="F459" s="381"/>
      <c r="G459" s="381"/>
      <c r="H459" s="387"/>
      <c r="I459" s="381"/>
      <c r="J459" s="387"/>
      <c r="K459" s="392"/>
      <c r="L459" s="385"/>
      <c r="M459" s="385"/>
      <c r="N459" s="386">
        <v>472</v>
      </c>
    </row>
    <row r="460" spans="1:14" ht="15" x14ac:dyDescent="0.25">
      <c r="A460" s="460"/>
      <c r="B460" s="381"/>
      <c r="C460" s="387"/>
      <c r="D460" s="382"/>
      <c r="E460" s="388"/>
      <c r="F460" s="381"/>
      <c r="G460" s="381"/>
      <c r="H460" s="387"/>
      <c r="I460" s="381"/>
      <c r="J460" s="387"/>
      <c r="K460" s="392"/>
      <c r="L460" s="385"/>
      <c r="M460" s="385"/>
      <c r="N460" s="386">
        <v>473</v>
      </c>
    </row>
    <row r="461" spans="1:14" ht="15" x14ac:dyDescent="0.25">
      <c r="A461" s="520"/>
      <c r="B461" s="380"/>
      <c r="C461" s="381"/>
      <c r="D461" s="382"/>
      <c r="E461" s="383"/>
      <c r="F461" s="381"/>
      <c r="G461" s="381"/>
      <c r="H461" s="381"/>
      <c r="I461" s="381"/>
      <c r="J461" s="381"/>
      <c r="K461" s="384"/>
      <c r="L461" s="385"/>
      <c r="M461" s="385"/>
      <c r="N461" s="386">
        <v>474</v>
      </c>
    </row>
    <row r="462" spans="1:14" ht="15" x14ac:dyDescent="0.25">
      <c r="A462" s="520"/>
      <c r="B462" s="380"/>
      <c r="C462" s="395"/>
      <c r="D462" s="396"/>
      <c r="E462" s="383"/>
      <c r="F462" s="381"/>
      <c r="G462" s="381"/>
      <c r="H462" s="381"/>
      <c r="I462" s="381"/>
      <c r="J462" s="381"/>
      <c r="K462" s="384"/>
      <c r="L462" s="385"/>
      <c r="M462" s="385"/>
      <c r="N462" s="386">
        <v>475</v>
      </c>
    </row>
    <row r="463" spans="1:14" ht="15" x14ac:dyDescent="0.25">
      <c r="A463" s="520"/>
      <c r="B463" s="380"/>
      <c r="C463" s="395"/>
      <c r="D463" s="396"/>
      <c r="E463" s="383"/>
      <c r="F463" s="381"/>
      <c r="G463" s="381"/>
      <c r="H463" s="381"/>
      <c r="I463" s="381"/>
      <c r="J463" s="381"/>
      <c r="K463" s="384"/>
      <c r="L463" s="385"/>
      <c r="M463" s="385"/>
      <c r="N463" s="386">
        <v>476</v>
      </c>
    </row>
    <row r="464" spans="1:14" ht="15" x14ac:dyDescent="0.25">
      <c r="A464" s="520"/>
      <c r="B464" s="380"/>
      <c r="C464" s="381"/>
      <c r="D464" s="382"/>
      <c r="E464" s="383"/>
      <c r="F464" s="381"/>
      <c r="G464" s="381"/>
      <c r="H464" s="381"/>
      <c r="I464" s="381"/>
      <c r="J464" s="381"/>
      <c r="K464" s="384"/>
      <c r="L464" s="385"/>
      <c r="M464" s="385"/>
      <c r="N464" s="386">
        <v>477</v>
      </c>
    </row>
    <row r="465" spans="1:14" ht="15" x14ac:dyDescent="0.25">
      <c r="A465" s="520"/>
      <c r="B465" s="380"/>
      <c r="C465" s="381"/>
      <c r="D465" s="382"/>
      <c r="E465" s="383"/>
      <c r="F465" s="381"/>
      <c r="G465" s="381"/>
      <c r="H465" s="381"/>
      <c r="I465" s="381"/>
      <c r="J465" s="381"/>
      <c r="K465" s="384"/>
      <c r="L465" s="385"/>
      <c r="M465" s="385"/>
      <c r="N465" s="386">
        <v>478</v>
      </c>
    </row>
    <row r="466" spans="1:14" ht="15" x14ac:dyDescent="0.25">
      <c r="A466" s="520"/>
      <c r="B466" s="380"/>
      <c r="C466" s="381"/>
      <c r="D466" s="382"/>
      <c r="E466" s="383"/>
      <c r="F466" s="381"/>
      <c r="G466" s="381"/>
      <c r="H466" s="381"/>
      <c r="I466" s="381"/>
      <c r="J466" s="381"/>
      <c r="K466" s="384"/>
      <c r="L466" s="385"/>
      <c r="M466" s="385"/>
      <c r="N466" s="386">
        <v>479</v>
      </c>
    </row>
    <row r="467" spans="1:14" ht="15" x14ac:dyDescent="0.25">
      <c r="A467" s="520"/>
      <c r="B467" s="380"/>
      <c r="C467" s="381"/>
      <c r="D467" s="382"/>
      <c r="E467" s="383"/>
      <c r="F467" s="381"/>
      <c r="G467" s="381"/>
      <c r="H467" s="381"/>
      <c r="I467" s="381"/>
      <c r="J467" s="381"/>
      <c r="K467" s="384"/>
      <c r="L467" s="385"/>
      <c r="M467" s="385"/>
      <c r="N467" s="386">
        <v>480</v>
      </c>
    </row>
    <row r="468" spans="1:14" ht="15" x14ac:dyDescent="0.25">
      <c r="A468" s="520"/>
      <c r="B468" s="380"/>
      <c r="C468" s="395"/>
      <c r="D468" s="396"/>
      <c r="E468" s="383"/>
      <c r="F468" s="381"/>
      <c r="G468" s="381"/>
      <c r="H468" s="381"/>
      <c r="I468" s="381"/>
      <c r="J468" s="381"/>
      <c r="K468" s="384"/>
      <c r="L468" s="385"/>
      <c r="M468" s="385"/>
      <c r="N468" s="386">
        <v>481</v>
      </c>
    </row>
    <row r="469" spans="1:14" ht="15" x14ac:dyDescent="0.25">
      <c r="A469" s="520"/>
      <c r="B469" s="380"/>
      <c r="C469" s="381"/>
      <c r="D469" s="382"/>
      <c r="E469" s="383"/>
      <c r="F469" s="381"/>
      <c r="G469" s="381"/>
      <c r="H469" s="381"/>
      <c r="I469" s="381"/>
      <c r="J469" s="381"/>
      <c r="K469" s="384"/>
      <c r="L469" s="385"/>
      <c r="M469" s="385"/>
      <c r="N469" s="386">
        <v>482</v>
      </c>
    </row>
    <row r="470" spans="1:14" ht="15" x14ac:dyDescent="0.25">
      <c r="A470" s="520"/>
      <c r="B470" s="380"/>
      <c r="C470" s="395"/>
      <c r="D470" s="396"/>
      <c r="E470" s="383"/>
      <c r="F470" s="381"/>
      <c r="G470" s="381"/>
      <c r="H470" s="381"/>
      <c r="I470" s="381"/>
      <c r="J470" s="381"/>
      <c r="K470" s="384"/>
      <c r="L470" s="385"/>
      <c r="M470" s="385"/>
      <c r="N470" s="386">
        <v>483</v>
      </c>
    </row>
    <row r="471" spans="1:14" ht="15" x14ac:dyDescent="0.25">
      <c r="A471" s="520"/>
      <c r="B471" s="380"/>
      <c r="C471" s="395"/>
      <c r="D471" s="396"/>
      <c r="E471" s="383"/>
      <c r="F471" s="381"/>
      <c r="G471" s="381"/>
      <c r="H471" s="381"/>
      <c r="I471" s="381"/>
      <c r="J471" s="381"/>
      <c r="K471" s="384"/>
      <c r="L471" s="385"/>
      <c r="M471" s="385"/>
      <c r="N471" s="386">
        <v>484</v>
      </c>
    </row>
    <row r="472" spans="1:14" ht="15" x14ac:dyDescent="0.25">
      <c r="A472" s="520"/>
      <c r="B472" s="380"/>
      <c r="C472" s="397"/>
      <c r="D472" s="396"/>
      <c r="E472" s="383"/>
      <c r="F472" s="381"/>
      <c r="G472" s="381"/>
      <c r="H472" s="381"/>
      <c r="I472" s="381"/>
      <c r="J472" s="381"/>
      <c r="K472" s="384"/>
      <c r="L472" s="385"/>
      <c r="M472" s="385"/>
      <c r="N472" s="386">
        <v>485</v>
      </c>
    </row>
    <row r="473" spans="1:14" ht="15" x14ac:dyDescent="0.25">
      <c r="A473" s="520"/>
      <c r="B473" s="380"/>
      <c r="C473" s="381"/>
      <c r="D473" s="382"/>
      <c r="E473" s="383"/>
      <c r="F473" s="381"/>
      <c r="G473" s="381"/>
      <c r="H473" s="381"/>
      <c r="I473" s="381"/>
      <c r="J473" s="381"/>
      <c r="K473" s="384"/>
      <c r="L473" s="385"/>
      <c r="M473" s="385"/>
      <c r="N473" s="386">
        <v>486</v>
      </c>
    </row>
    <row r="474" spans="1:14" ht="15" x14ac:dyDescent="0.25">
      <c r="A474" s="520"/>
      <c r="B474" s="380"/>
      <c r="C474" s="395"/>
      <c r="D474" s="396"/>
      <c r="E474" s="383"/>
      <c r="F474" s="381"/>
      <c r="G474" s="381"/>
      <c r="H474" s="381"/>
      <c r="I474" s="381"/>
      <c r="J474" s="381"/>
      <c r="K474" s="384"/>
      <c r="L474" s="385"/>
      <c r="M474" s="385"/>
      <c r="N474" s="386">
        <v>487</v>
      </c>
    </row>
    <row r="475" spans="1:14" ht="15" x14ac:dyDescent="0.25">
      <c r="A475" s="520"/>
      <c r="B475" s="380"/>
      <c r="C475" s="381"/>
      <c r="D475" s="382"/>
      <c r="E475" s="383"/>
      <c r="F475" s="381"/>
      <c r="G475" s="381"/>
      <c r="H475" s="381"/>
      <c r="I475" s="381"/>
      <c r="J475" s="381"/>
      <c r="K475" s="384"/>
      <c r="L475" s="385"/>
      <c r="M475" s="385"/>
      <c r="N475" s="386">
        <v>488</v>
      </c>
    </row>
    <row r="476" spans="1:14" ht="15" x14ac:dyDescent="0.25">
      <c r="A476" s="520"/>
      <c r="B476" s="380"/>
      <c r="C476" s="381"/>
      <c r="D476" s="382"/>
      <c r="E476" s="383"/>
      <c r="F476" s="381"/>
      <c r="G476" s="381"/>
      <c r="H476" s="381"/>
      <c r="I476" s="381"/>
      <c r="J476" s="381"/>
      <c r="K476" s="384"/>
      <c r="L476" s="385"/>
      <c r="M476" s="385"/>
      <c r="N476" s="386">
        <v>489</v>
      </c>
    </row>
    <row r="477" spans="1:14" ht="15" x14ac:dyDescent="0.25">
      <c r="A477" s="520"/>
      <c r="B477" s="380"/>
      <c r="C477" s="381"/>
      <c r="D477" s="382"/>
      <c r="E477" s="383"/>
      <c r="F477" s="381"/>
      <c r="G477" s="381"/>
      <c r="H477" s="381"/>
      <c r="I477" s="381"/>
      <c r="J477" s="381"/>
      <c r="K477" s="384"/>
      <c r="L477" s="385"/>
      <c r="M477" s="385"/>
      <c r="N477" s="386">
        <v>490</v>
      </c>
    </row>
    <row r="478" spans="1:14" ht="15" x14ac:dyDescent="0.25">
      <c r="A478" s="520"/>
      <c r="B478" s="380"/>
      <c r="C478" s="381"/>
      <c r="D478" s="382"/>
      <c r="E478" s="383"/>
      <c r="F478" s="381"/>
      <c r="G478" s="381"/>
      <c r="H478" s="381"/>
      <c r="I478" s="381"/>
      <c r="J478" s="381"/>
      <c r="K478" s="384"/>
      <c r="L478" s="385"/>
      <c r="M478" s="385"/>
      <c r="N478" s="386">
        <v>491</v>
      </c>
    </row>
    <row r="479" spans="1:14" ht="15" x14ac:dyDescent="0.25">
      <c r="A479" s="520"/>
      <c r="B479" s="380"/>
      <c r="C479" s="395"/>
      <c r="D479" s="396"/>
      <c r="E479" s="383"/>
      <c r="F479" s="381"/>
      <c r="G479" s="381"/>
      <c r="H479" s="381"/>
      <c r="I479" s="381"/>
      <c r="J479" s="381"/>
      <c r="K479" s="384"/>
      <c r="L479" s="385"/>
      <c r="M479" s="385"/>
      <c r="N479" s="386">
        <v>492</v>
      </c>
    </row>
    <row r="480" spans="1:14" ht="15" x14ac:dyDescent="0.25">
      <c r="A480" s="520"/>
      <c r="B480" s="380"/>
      <c r="C480" s="395"/>
      <c r="D480" s="396"/>
      <c r="E480" s="383"/>
      <c r="F480" s="381"/>
      <c r="G480" s="381"/>
      <c r="H480" s="381"/>
      <c r="I480" s="381"/>
      <c r="J480" s="381"/>
      <c r="K480" s="384"/>
      <c r="L480" s="385"/>
      <c r="M480" s="385"/>
      <c r="N480" s="386">
        <v>493</v>
      </c>
    </row>
    <row r="481" spans="1:14" ht="15" x14ac:dyDescent="0.25">
      <c r="A481" s="520"/>
      <c r="B481" s="380"/>
      <c r="C481" s="381"/>
      <c r="D481" s="382"/>
      <c r="E481" s="383"/>
      <c r="F481" s="381"/>
      <c r="G481" s="381"/>
      <c r="H481" s="381"/>
      <c r="I481" s="381"/>
      <c r="J481" s="381"/>
      <c r="K481" s="384"/>
      <c r="L481" s="385"/>
      <c r="M481" s="385"/>
      <c r="N481" s="386">
        <v>494</v>
      </c>
    </row>
    <row r="482" spans="1:14" ht="15" x14ac:dyDescent="0.25">
      <c r="A482" s="520"/>
      <c r="B482" s="380"/>
      <c r="C482" s="395"/>
      <c r="D482" s="396"/>
      <c r="E482" s="383"/>
      <c r="F482" s="381"/>
      <c r="G482" s="381"/>
      <c r="H482" s="381"/>
      <c r="I482" s="381"/>
      <c r="J482" s="381"/>
      <c r="K482" s="384"/>
      <c r="L482" s="385"/>
      <c r="M482" s="385"/>
      <c r="N482" s="386">
        <v>495</v>
      </c>
    </row>
    <row r="483" spans="1:14" ht="15" x14ac:dyDescent="0.25">
      <c r="A483" s="520"/>
      <c r="B483" s="380"/>
      <c r="C483" s="395"/>
      <c r="D483" s="396"/>
      <c r="E483" s="383"/>
      <c r="F483" s="381"/>
      <c r="G483" s="381"/>
      <c r="H483" s="381"/>
      <c r="I483" s="381"/>
      <c r="J483" s="381"/>
      <c r="K483" s="384"/>
      <c r="L483" s="385"/>
      <c r="M483" s="385"/>
      <c r="N483" s="386">
        <v>496</v>
      </c>
    </row>
    <row r="484" spans="1:14" ht="15" x14ac:dyDescent="0.25">
      <c r="A484" s="520"/>
      <c r="B484" s="380"/>
      <c r="C484" s="395"/>
      <c r="D484" s="396"/>
      <c r="E484" s="383"/>
      <c r="F484" s="381"/>
      <c r="G484" s="381"/>
      <c r="H484" s="381"/>
      <c r="I484" s="381"/>
      <c r="J484" s="381"/>
      <c r="K484" s="384"/>
      <c r="L484" s="385"/>
      <c r="M484" s="385"/>
      <c r="N484" s="386">
        <v>497</v>
      </c>
    </row>
    <row r="485" spans="1:14" ht="15" x14ac:dyDescent="0.25">
      <c r="A485" s="520"/>
      <c r="B485" s="380"/>
      <c r="C485" s="395"/>
      <c r="D485" s="396"/>
      <c r="E485" s="383"/>
      <c r="F485" s="381"/>
      <c r="G485" s="381"/>
      <c r="H485" s="381"/>
      <c r="I485" s="381"/>
      <c r="J485" s="381"/>
      <c r="K485" s="384"/>
      <c r="L485" s="385"/>
      <c r="M485" s="385"/>
      <c r="N485" s="386">
        <v>498</v>
      </c>
    </row>
    <row r="486" spans="1:14" ht="15" x14ac:dyDescent="0.25">
      <c r="A486" s="520"/>
      <c r="B486" s="380"/>
      <c r="C486" s="395"/>
      <c r="D486" s="396"/>
      <c r="E486" s="383"/>
      <c r="F486" s="381"/>
      <c r="G486" s="381"/>
      <c r="H486" s="381"/>
      <c r="I486" s="381"/>
      <c r="J486" s="381"/>
      <c r="K486" s="384"/>
      <c r="L486" s="385"/>
      <c r="M486" s="385"/>
      <c r="N486" s="386">
        <v>499</v>
      </c>
    </row>
    <row r="487" spans="1:14" ht="15" x14ac:dyDescent="0.25">
      <c r="A487" s="520"/>
      <c r="B487" s="380"/>
      <c r="C487" s="395"/>
      <c r="D487" s="396"/>
      <c r="E487" s="383"/>
      <c r="F487" s="381"/>
      <c r="G487" s="381"/>
      <c r="H487" s="381"/>
      <c r="I487" s="381"/>
      <c r="J487" s="381"/>
      <c r="K487" s="384"/>
      <c r="L487" s="385"/>
      <c r="M487" s="385"/>
      <c r="N487" s="386">
        <v>500</v>
      </c>
    </row>
    <row r="488" spans="1:14" ht="15" x14ac:dyDescent="0.25">
      <c r="A488" s="520"/>
      <c r="B488" s="380"/>
      <c r="C488" s="395"/>
      <c r="D488" s="396"/>
      <c r="E488" s="383"/>
      <c r="F488" s="381"/>
      <c r="G488" s="381"/>
      <c r="H488" s="381"/>
      <c r="I488" s="381"/>
      <c r="J488" s="381"/>
      <c r="K488" s="384"/>
      <c r="L488" s="385"/>
      <c r="M488" s="385"/>
      <c r="N488" s="386">
        <v>501</v>
      </c>
    </row>
    <row r="489" spans="1:14" ht="15" x14ac:dyDescent="0.25">
      <c r="A489" s="520"/>
      <c r="B489" s="380"/>
      <c r="C489" s="395"/>
      <c r="D489" s="396"/>
      <c r="E489" s="383"/>
      <c r="F489" s="381"/>
      <c r="G489" s="381"/>
      <c r="H489" s="381"/>
      <c r="I489" s="381"/>
      <c r="J489" s="381"/>
      <c r="K489" s="384"/>
      <c r="L489" s="385"/>
      <c r="M489" s="385"/>
      <c r="N489" s="386">
        <v>502</v>
      </c>
    </row>
    <row r="490" spans="1:14" ht="15" x14ac:dyDescent="0.25">
      <c r="A490" s="520"/>
      <c r="B490" s="380"/>
      <c r="C490" s="395"/>
      <c r="D490" s="396"/>
      <c r="E490" s="383"/>
      <c r="F490" s="381"/>
      <c r="G490" s="381"/>
      <c r="H490" s="381"/>
      <c r="I490" s="381"/>
      <c r="J490" s="381"/>
      <c r="K490" s="384"/>
      <c r="L490" s="385"/>
      <c r="M490" s="385"/>
      <c r="N490" s="386">
        <v>503</v>
      </c>
    </row>
    <row r="491" spans="1:14" ht="15" x14ac:dyDescent="0.25">
      <c r="A491" s="520"/>
      <c r="B491" s="380"/>
      <c r="C491" s="395"/>
      <c r="D491" s="396"/>
      <c r="E491" s="383"/>
      <c r="F491" s="381"/>
      <c r="G491" s="381"/>
      <c r="H491" s="381"/>
      <c r="I491" s="381"/>
      <c r="J491" s="381"/>
      <c r="K491" s="384"/>
      <c r="L491" s="385"/>
      <c r="M491" s="385"/>
      <c r="N491" s="386">
        <v>504</v>
      </c>
    </row>
    <row r="492" spans="1:14" ht="15" x14ac:dyDescent="0.25">
      <c r="A492" s="520"/>
      <c r="B492" s="380"/>
      <c r="C492" s="395"/>
      <c r="D492" s="396"/>
      <c r="E492" s="383"/>
      <c r="F492" s="381"/>
      <c r="G492" s="381"/>
      <c r="H492" s="381"/>
      <c r="I492" s="381"/>
      <c r="J492" s="381"/>
      <c r="K492" s="384"/>
      <c r="L492" s="385"/>
      <c r="M492" s="385"/>
      <c r="N492" s="386">
        <v>505</v>
      </c>
    </row>
    <row r="493" spans="1:14" ht="15" x14ac:dyDescent="0.25">
      <c r="A493" s="520"/>
      <c r="B493" s="380"/>
      <c r="C493" s="395"/>
      <c r="D493" s="396"/>
      <c r="E493" s="383"/>
      <c r="F493" s="381"/>
      <c r="G493" s="381"/>
      <c r="H493" s="381"/>
      <c r="I493" s="381"/>
      <c r="J493" s="381"/>
      <c r="K493" s="384"/>
      <c r="L493" s="385"/>
      <c r="M493" s="385"/>
      <c r="N493" s="386">
        <v>506</v>
      </c>
    </row>
    <row r="494" spans="1:14" ht="15" x14ac:dyDescent="0.25">
      <c r="A494" s="520"/>
      <c r="B494" s="380"/>
      <c r="C494" s="381"/>
      <c r="D494" s="382"/>
      <c r="E494" s="383"/>
      <c r="F494" s="381"/>
      <c r="G494" s="381"/>
      <c r="H494" s="381"/>
      <c r="I494" s="381"/>
      <c r="J494" s="381"/>
      <c r="K494" s="384"/>
      <c r="L494" s="385"/>
      <c r="M494" s="385"/>
      <c r="N494" s="386">
        <v>507</v>
      </c>
    </row>
    <row r="495" spans="1:14" ht="15" x14ac:dyDescent="0.25">
      <c r="A495" s="520"/>
      <c r="B495" s="380"/>
      <c r="C495" s="381"/>
      <c r="D495" s="382"/>
      <c r="E495" s="383"/>
      <c r="F495" s="381"/>
      <c r="G495" s="381"/>
      <c r="H495" s="381"/>
      <c r="I495" s="381"/>
      <c r="J495" s="381"/>
      <c r="K495" s="384"/>
      <c r="L495" s="385"/>
      <c r="M495" s="385"/>
      <c r="N495" s="386">
        <v>508</v>
      </c>
    </row>
    <row r="496" spans="1:14" ht="15" x14ac:dyDescent="0.25">
      <c r="A496" s="520"/>
      <c r="B496" s="380"/>
      <c r="C496" s="381"/>
      <c r="D496" s="382"/>
      <c r="E496" s="383"/>
      <c r="F496" s="381"/>
      <c r="G496" s="381"/>
      <c r="H496" s="381"/>
      <c r="I496" s="381"/>
      <c r="J496" s="381"/>
      <c r="K496" s="384"/>
      <c r="L496" s="385"/>
      <c r="M496" s="385"/>
      <c r="N496" s="386">
        <v>509</v>
      </c>
    </row>
    <row r="497" spans="1:14" ht="15" x14ac:dyDescent="0.25">
      <c r="A497" s="520"/>
      <c r="B497" s="380"/>
      <c r="C497" s="389"/>
      <c r="D497" s="382"/>
      <c r="E497" s="388"/>
      <c r="F497" s="381"/>
      <c r="G497" s="381"/>
      <c r="H497" s="389"/>
      <c r="I497" s="381"/>
      <c r="J497" s="389"/>
      <c r="K497" s="392"/>
      <c r="L497" s="385"/>
      <c r="M497" s="385"/>
      <c r="N497" s="386">
        <v>510</v>
      </c>
    </row>
    <row r="498" spans="1:14" ht="15" x14ac:dyDescent="0.25">
      <c r="A498" s="520"/>
      <c r="B498" s="380"/>
      <c r="C498" s="381"/>
      <c r="D498" s="382"/>
      <c r="E498" s="383"/>
      <c r="F498" s="381"/>
      <c r="G498" s="381"/>
      <c r="H498" s="381"/>
      <c r="I498" s="381"/>
      <c r="J498" s="381"/>
      <c r="K498" s="384"/>
      <c r="L498" s="385"/>
      <c r="M498" s="385"/>
      <c r="N498" s="386">
        <v>511</v>
      </c>
    </row>
    <row r="499" spans="1:14" ht="15" x14ac:dyDescent="0.25">
      <c r="A499" s="520"/>
      <c r="B499" s="380"/>
      <c r="C499" s="389"/>
      <c r="D499" s="382"/>
      <c r="E499" s="388"/>
      <c r="F499" s="381"/>
      <c r="G499" s="381"/>
      <c r="H499" s="389"/>
      <c r="I499" s="381"/>
      <c r="J499" s="387"/>
      <c r="K499" s="392"/>
      <c r="L499" s="385"/>
      <c r="M499" s="385"/>
      <c r="N499" s="386">
        <v>512</v>
      </c>
    </row>
    <row r="500" spans="1:14" ht="15" x14ac:dyDescent="0.25">
      <c r="A500" s="520"/>
      <c r="B500" s="380"/>
      <c r="C500" s="381"/>
      <c r="D500" s="382"/>
      <c r="E500" s="383"/>
      <c r="F500" s="381"/>
      <c r="G500" s="381"/>
      <c r="H500" s="381"/>
      <c r="I500" s="381"/>
      <c r="J500" s="381"/>
      <c r="K500" s="384"/>
      <c r="L500" s="385"/>
      <c r="M500" s="385"/>
      <c r="N500" s="386">
        <v>513</v>
      </c>
    </row>
    <row r="501" spans="1:14" ht="15" x14ac:dyDescent="0.25">
      <c r="A501" s="520"/>
      <c r="B501" s="380"/>
      <c r="C501" s="389"/>
      <c r="D501" s="382"/>
      <c r="E501" s="391"/>
      <c r="F501" s="381"/>
      <c r="G501" s="381"/>
      <c r="H501" s="389"/>
      <c r="I501" s="381"/>
      <c r="J501" s="389"/>
      <c r="K501" s="390"/>
      <c r="L501" s="385"/>
      <c r="M501" s="385"/>
      <c r="N501" s="386">
        <v>514</v>
      </c>
    </row>
    <row r="502" spans="1:14" ht="15" x14ac:dyDescent="0.25">
      <c r="A502" s="520"/>
      <c r="B502" s="380"/>
      <c r="C502" s="389"/>
      <c r="D502" s="382"/>
      <c r="E502" s="391"/>
      <c r="F502" s="381"/>
      <c r="G502" s="381"/>
      <c r="H502" s="389"/>
      <c r="I502" s="381"/>
      <c r="J502" s="389"/>
      <c r="K502" s="392"/>
      <c r="L502" s="385"/>
      <c r="M502" s="385"/>
      <c r="N502" s="386">
        <v>515</v>
      </c>
    </row>
    <row r="503" spans="1:14" ht="15" x14ac:dyDescent="0.25">
      <c r="A503" s="520"/>
      <c r="B503" s="380"/>
      <c r="C503" s="389"/>
      <c r="D503" s="382"/>
      <c r="E503" s="388"/>
      <c r="F503" s="381"/>
      <c r="G503" s="381"/>
      <c r="H503" s="387"/>
      <c r="I503" s="381"/>
      <c r="J503" s="389"/>
      <c r="K503" s="392"/>
      <c r="L503" s="385"/>
      <c r="M503" s="385"/>
      <c r="N503" s="386">
        <v>516</v>
      </c>
    </row>
    <row r="504" spans="1:14" ht="15" x14ac:dyDescent="0.25">
      <c r="A504" s="520"/>
      <c r="B504" s="380"/>
      <c r="C504" s="381"/>
      <c r="D504" s="382"/>
      <c r="E504" s="383"/>
      <c r="F504" s="381"/>
      <c r="G504" s="381"/>
      <c r="H504" s="381"/>
      <c r="I504" s="381"/>
      <c r="J504" s="381"/>
      <c r="K504" s="384"/>
      <c r="L504" s="385"/>
      <c r="M504" s="385"/>
      <c r="N504" s="386">
        <v>517</v>
      </c>
    </row>
    <row r="505" spans="1:14" ht="15" x14ac:dyDescent="0.25">
      <c r="A505" s="520"/>
      <c r="B505" s="380"/>
      <c r="C505" s="381"/>
      <c r="D505" s="382"/>
      <c r="E505" s="383"/>
      <c r="F505" s="381"/>
      <c r="G505" s="381"/>
      <c r="H505" s="381"/>
      <c r="I505" s="381"/>
      <c r="J505" s="381"/>
      <c r="K505" s="384"/>
      <c r="L505" s="385"/>
      <c r="M505" s="385"/>
      <c r="N505" s="386">
        <v>518</v>
      </c>
    </row>
    <row r="506" spans="1:14" ht="15" x14ac:dyDescent="0.25">
      <c r="A506" s="520"/>
      <c r="B506" s="380"/>
      <c r="C506" s="381"/>
      <c r="D506" s="382"/>
      <c r="E506" s="383"/>
      <c r="F506" s="381"/>
      <c r="G506" s="381"/>
      <c r="H506" s="381"/>
      <c r="I506" s="381"/>
      <c r="J506" s="381"/>
      <c r="K506" s="384"/>
      <c r="L506" s="385"/>
      <c r="M506" s="385"/>
      <c r="N506" s="386">
        <v>519</v>
      </c>
    </row>
    <row r="507" spans="1:14" ht="15" x14ac:dyDescent="0.25">
      <c r="A507" s="520"/>
      <c r="B507" s="380"/>
      <c r="C507" s="381"/>
      <c r="D507" s="382"/>
      <c r="E507" s="383"/>
      <c r="F507" s="381"/>
      <c r="G507" s="381"/>
      <c r="H507" s="381"/>
      <c r="I507" s="381"/>
      <c r="J507" s="381"/>
      <c r="K507" s="384"/>
      <c r="L507" s="385"/>
      <c r="M507" s="385"/>
      <c r="N507" s="386">
        <v>520</v>
      </c>
    </row>
    <row r="508" spans="1:14" ht="15" x14ac:dyDescent="0.25">
      <c r="A508" s="520"/>
      <c r="B508" s="380"/>
      <c r="C508" s="381"/>
      <c r="D508" s="382"/>
      <c r="E508" s="383"/>
      <c r="F508" s="381"/>
      <c r="G508" s="381"/>
      <c r="H508" s="381"/>
      <c r="I508" s="381"/>
      <c r="J508" s="381"/>
      <c r="K508" s="384"/>
      <c r="L508" s="385"/>
      <c r="M508" s="385"/>
      <c r="N508" s="386">
        <v>521</v>
      </c>
    </row>
    <row r="509" spans="1:14" ht="15" x14ac:dyDescent="0.25">
      <c r="A509" s="520"/>
      <c r="B509" s="380"/>
      <c r="C509" s="381"/>
      <c r="D509" s="382"/>
      <c r="E509" s="383"/>
      <c r="F509" s="381"/>
      <c r="G509" s="381"/>
      <c r="H509" s="381"/>
      <c r="I509" s="381"/>
      <c r="J509" s="381"/>
      <c r="K509" s="384"/>
      <c r="L509" s="385"/>
      <c r="M509" s="385"/>
      <c r="N509" s="386">
        <v>522</v>
      </c>
    </row>
    <row r="510" spans="1:14" ht="15" x14ac:dyDescent="0.25">
      <c r="A510" s="520"/>
      <c r="B510" s="380"/>
      <c r="C510" s="381"/>
      <c r="D510" s="382"/>
      <c r="E510" s="383"/>
      <c r="F510" s="381"/>
      <c r="G510" s="381"/>
      <c r="H510" s="381"/>
      <c r="I510" s="381"/>
      <c r="J510" s="381"/>
      <c r="K510" s="384"/>
      <c r="L510" s="385"/>
      <c r="M510" s="385"/>
      <c r="N510" s="386">
        <v>523</v>
      </c>
    </row>
    <row r="511" spans="1:14" ht="15" x14ac:dyDescent="0.25">
      <c r="A511" s="520"/>
      <c r="B511" s="380"/>
      <c r="C511" s="389"/>
      <c r="D511" s="382"/>
      <c r="E511" s="391"/>
      <c r="F511" s="381"/>
      <c r="G511" s="381"/>
      <c r="H511" s="389"/>
      <c r="I511" s="381"/>
      <c r="J511" s="389"/>
      <c r="K511" s="384"/>
      <c r="L511" s="385"/>
      <c r="M511" s="385"/>
      <c r="N511" s="386">
        <v>524</v>
      </c>
    </row>
    <row r="512" spans="1:14" ht="15" x14ac:dyDescent="0.25">
      <c r="A512" s="520"/>
      <c r="B512" s="380"/>
      <c r="C512" s="389"/>
      <c r="D512" s="382"/>
      <c r="E512" s="391"/>
      <c r="F512" s="381"/>
      <c r="G512" s="381"/>
      <c r="H512" s="389"/>
      <c r="I512" s="381"/>
      <c r="J512" s="389"/>
      <c r="K512" s="392"/>
      <c r="L512" s="385"/>
      <c r="M512" s="385"/>
      <c r="N512" s="386">
        <v>525</v>
      </c>
    </row>
    <row r="513" spans="1:14" ht="15" x14ac:dyDescent="0.25">
      <c r="A513" s="520"/>
      <c r="B513" s="380"/>
      <c r="C513" s="381"/>
      <c r="D513" s="382"/>
      <c r="E513" s="383"/>
      <c r="F513" s="381"/>
      <c r="G513" s="381"/>
      <c r="H513" s="381"/>
      <c r="I513" s="381"/>
      <c r="J513" s="381"/>
      <c r="K513" s="384"/>
      <c r="L513" s="385"/>
      <c r="M513" s="385"/>
      <c r="N513" s="386">
        <v>526</v>
      </c>
    </row>
    <row r="514" spans="1:14" ht="15" x14ac:dyDescent="0.25">
      <c r="A514" s="520"/>
      <c r="B514" s="380"/>
      <c r="C514" s="389"/>
      <c r="D514" s="382"/>
      <c r="E514" s="391"/>
      <c r="F514" s="381"/>
      <c r="G514" s="381"/>
      <c r="H514" s="387"/>
      <c r="I514" s="381"/>
      <c r="J514" s="389"/>
      <c r="K514" s="392"/>
      <c r="L514" s="385"/>
      <c r="M514" s="385"/>
      <c r="N514" s="386">
        <v>527</v>
      </c>
    </row>
    <row r="515" spans="1:14" ht="15" x14ac:dyDescent="0.25">
      <c r="A515" s="520"/>
      <c r="B515" s="380"/>
      <c r="C515" s="381"/>
      <c r="D515" s="382"/>
      <c r="E515" s="383"/>
      <c r="F515" s="381"/>
      <c r="G515" s="381"/>
      <c r="H515" s="381"/>
      <c r="I515" s="381"/>
      <c r="J515" s="381"/>
      <c r="K515" s="384"/>
      <c r="L515" s="385"/>
      <c r="M515" s="385"/>
      <c r="N515" s="386">
        <v>528</v>
      </c>
    </row>
    <row r="516" spans="1:14" ht="15" x14ac:dyDescent="0.25">
      <c r="A516" s="520"/>
      <c r="B516" s="380"/>
      <c r="C516" s="389"/>
      <c r="D516" s="382"/>
      <c r="E516" s="391"/>
      <c r="F516" s="381"/>
      <c r="G516" s="381"/>
      <c r="H516" s="389"/>
      <c r="I516" s="381"/>
      <c r="J516" s="387"/>
      <c r="K516" s="392"/>
      <c r="L516" s="385"/>
      <c r="M516" s="385"/>
      <c r="N516" s="386">
        <v>529</v>
      </c>
    </row>
    <row r="517" spans="1:14" ht="15" x14ac:dyDescent="0.25">
      <c r="A517" s="520"/>
      <c r="B517" s="380"/>
      <c r="C517" s="389"/>
      <c r="D517" s="382"/>
      <c r="E517" s="391"/>
      <c r="F517" s="381"/>
      <c r="G517" s="381"/>
      <c r="H517" s="389"/>
      <c r="I517" s="381"/>
      <c r="J517" s="387"/>
      <c r="K517" s="390"/>
      <c r="L517" s="385"/>
      <c r="M517" s="385"/>
      <c r="N517" s="386">
        <v>530</v>
      </c>
    </row>
    <row r="518" spans="1:14" ht="15" x14ac:dyDescent="0.25">
      <c r="A518" s="520"/>
      <c r="B518" s="380"/>
      <c r="C518" s="389"/>
      <c r="D518" s="382"/>
      <c r="E518" s="391"/>
      <c r="F518" s="381"/>
      <c r="G518" s="381"/>
      <c r="H518" s="389"/>
      <c r="I518" s="381"/>
      <c r="J518" s="387"/>
      <c r="K518" s="390"/>
      <c r="L518" s="385"/>
      <c r="M518" s="385"/>
      <c r="N518" s="386">
        <v>531</v>
      </c>
    </row>
    <row r="519" spans="1:14" ht="15" x14ac:dyDescent="0.25">
      <c r="A519" s="520"/>
      <c r="B519" s="380"/>
      <c r="C519" s="381"/>
      <c r="D519" s="382"/>
      <c r="E519" s="383"/>
      <c r="F519" s="381"/>
      <c r="G519" s="381"/>
      <c r="H519" s="381"/>
      <c r="I519" s="381"/>
      <c r="J519" s="381"/>
      <c r="K519" s="384"/>
      <c r="L519" s="385"/>
      <c r="M519" s="385"/>
      <c r="N519" s="386">
        <v>532</v>
      </c>
    </row>
    <row r="520" spans="1:14" ht="15" x14ac:dyDescent="0.25">
      <c r="A520" s="520"/>
      <c r="B520" s="380"/>
      <c r="C520" s="389"/>
      <c r="D520" s="382"/>
      <c r="E520" s="391"/>
      <c r="F520" s="381"/>
      <c r="G520" s="381"/>
      <c r="H520" s="389"/>
      <c r="I520" s="381"/>
      <c r="J520" s="389"/>
      <c r="K520" s="392"/>
      <c r="L520" s="385"/>
      <c r="M520" s="385"/>
      <c r="N520" s="386">
        <v>533</v>
      </c>
    </row>
    <row r="521" spans="1:14" ht="15" x14ac:dyDescent="0.25">
      <c r="A521" s="520"/>
      <c r="B521" s="380"/>
      <c r="C521" s="389"/>
      <c r="D521" s="382"/>
      <c r="E521" s="388"/>
      <c r="F521" s="381"/>
      <c r="G521" s="381"/>
      <c r="H521" s="389"/>
      <c r="I521" s="381"/>
      <c r="J521" s="389"/>
      <c r="K521" s="392"/>
      <c r="L521" s="385"/>
      <c r="M521" s="385"/>
      <c r="N521" s="386">
        <v>534</v>
      </c>
    </row>
    <row r="522" spans="1:14" ht="15" x14ac:dyDescent="0.25">
      <c r="A522" s="520"/>
      <c r="B522" s="380"/>
      <c r="C522" s="389"/>
      <c r="D522" s="382"/>
      <c r="E522" s="391"/>
      <c r="F522" s="381"/>
      <c r="G522" s="381"/>
      <c r="H522" s="387"/>
      <c r="I522" s="381"/>
      <c r="J522" s="387"/>
      <c r="K522" s="392"/>
      <c r="L522" s="385"/>
      <c r="M522" s="385"/>
      <c r="N522" s="386">
        <v>535</v>
      </c>
    </row>
    <row r="523" spans="1:14" ht="15" x14ac:dyDescent="0.25">
      <c r="A523" s="520"/>
      <c r="B523" s="380"/>
      <c r="C523" s="381"/>
      <c r="D523" s="382"/>
      <c r="E523" s="383"/>
      <c r="F523" s="381"/>
      <c r="G523" s="381"/>
      <c r="H523" s="381"/>
      <c r="I523" s="381"/>
      <c r="J523" s="381"/>
      <c r="K523" s="384"/>
      <c r="L523" s="385"/>
      <c r="M523" s="385"/>
      <c r="N523" s="386">
        <v>536</v>
      </c>
    </row>
    <row r="524" spans="1:14" ht="15" x14ac:dyDescent="0.25">
      <c r="A524" s="520"/>
      <c r="B524" s="380"/>
      <c r="C524" s="389"/>
      <c r="D524" s="382"/>
      <c r="E524" s="391"/>
      <c r="F524" s="381"/>
      <c r="G524" s="381"/>
      <c r="H524" s="387"/>
      <c r="I524" s="381"/>
      <c r="J524" s="389"/>
      <c r="K524" s="392"/>
      <c r="L524" s="385"/>
      <c r="M524" s="385"/>
      <c r="N524" s="386">
        <v>537</v>
      </c>
    </row>
    <row r="525" spans="1:14" ht="15" x14ac:dyDescent="0.25">
      <c r="A525" s="520"/>
      <c r="B525" s="380"/>
      <c r="C525" s="381"/>
      <c r="D525" s="382"/>
      <c r="E525" s="383"/>
      <c r="F525" s="381"/>
      <c r="G525" s="381"/>
      <c r="H525" s="381"/>
      <c r="I525" s="381"/>
      <c r="J525" s="381"/>
      <c r="K525" s="384"/>
      <c r="L525" s="385"/>
      <c r="M525" s="385"/>
      <c r="N525" s="386">
        <v>538</v>
      </c>
    </row>
    <row r="526" spans="1:14" ht="15" x14ac:dyDescent="0.25">
      <c r="A526" s="520"/>
      <c r="B526" s="380"/>
      <c r="C526" s="381"/>
      <c r="D526" s="382"/>
      <c r="E526" s="383"/>
      <c r="F526" s="381"/>
      <c r="G526" s="381"/>
      <c r="H526" s="381"/>
      <c r="I526" s="381"/>
      <c r="J526" s="381"/>
      <c r="K526" s="384"/>
      <c r="L526" s="385"/>
      <c r="M526" s="385"/>
      <c r="N526" s="386">
        <v>539</v>
      </c>
    </row>
    <row r="527" spans="1:14" ht="15" x14ac:dyDescent="0.25">
      <c r="A527" s="520"/>
      <c r="B527" s="380"/>
      <c r="C527" s="389"/>
      <c r="D527" s="382"/>
      <c r="E527" s="388"/>
      <c r="F527" s="381"/>
      <c r="G527" s="381"/>
      <c r="H527" s="389"/>
      <c r="I527" s="381"/>
      <c r="J527" s="389"/>
      <c r="K527" s="392"/>
      <c r="L527" s="385"/>
      <c r="M527" s="385"/>
      <c r="N527" s="386">
        <v>540</v>
      </c>
    </row>
    <row r="528" spans="1:14" ht="15" x14ac:dyDescent="0.25">
      <c r="A528" s="520"/>
      <c r="B528" s="380"/>
      <c r="C528" s="381"/>
      <c r="D528" s="382"/>
      <c r="E528" s="383"/>
      <c r="F528" s="381"/>
      <c r="G528" s="381"/>
      <c r="H528" s="381"/>
      <c r="I528" s="381"/>
      <c r="J528" s="381"/>
      <c r="K528" s="384"/>
      <c r="L528" s="385"/>
      <c r="M528" s="385"/>
      <c r="N528" s="386">
        <v>541</v>
      </c>
    </row>
    <row r="529" spans="1:14" ht="15" x14ac:dyDescent="0.25">
      <c r="A529" s="520"/>
      <c r="B529" s="380"/>
      <c r="C529" s="389"/>
      <c r="D529" s="382"/>
      <c r="E529" s="391"/>
      <c r="F529" s="381"/>
      <c r="G529" s="381"/>
      <c r="H529" s="389"/>
      <c r="I529" s="381"/>
      <c r="J529" s="389"/>
      <c r="K529" s="392"/>
      <c r="L529" s="385"/>
      <c r="M529" s="385"/>
      <c r="N529" s="386">
        <v>542</v>
      </c>
    </row>
    <row r="530" spans="1:14" ht="15" x14ac:dyDescent="0.25">
      <c r="A530" s="520"/>
      <c r="B530" s="380"/>
      <c r="C530" s="381"/>
      <c r="D530" s="382"/>
      <c r="E530" s="383"/>
      <c r="F530" s="381"/>
      <c r="G530" s="381"/>
      <c r="H530" s="381"/>
      <c r="I530" s="381"/>
      <c r="J530" s="381"/>
      <c r="K530" s="384"/>
      <c r="L530" s="385"/>
      <c r="M530" s="385"/>
      <c r="N530" s="386">
        <v>543</v>
      </c>
    </row>
    <row r="531" spans="1:14" ht="15" x14ac:dyDescent="0.25">
      <c r="A531" s="520"/>
      <c r="B531" s="380"/>
      <c r="C531" s="389"/>
      <c r="D531" s="382"/>
      <c r="E531" s="391"/>
      <c r="F531" s="381"/>
      <c r="G531" s="381"/>
      <c r="H531" s="389"/>
      <c r="I531" s="381"/>
      <c r="J531" s="389"/>
      <c r="K531" s="392"/>
      <c r="L531" s="385"/>
      <c r="M531" s="385"/>
      <c r="N531" s="386">
        <v>544</v>
      </c>
    </row>
    <row r="532" spans="1:14" ht="15" x14ac:dyDescent="0.25">
      <c r="A532" s="520"/>
      <c r="B532" s="380"/>
      <c r="C532" s="389"/>
      <c r="D532" s="382"/>
      <c r="E532" s="391"/>
      <c r="F532" s="381"/>
      <c r="G532" s="381"/>
      <c r="H532" s="387"/>
      <c r="I532" s="381"/>
      <c r="J532" s="389"/>
      <c r="K532" s="392"/>
      <c r="L532" s="385"/>
      <c r="M532" s="385"/>
      <c r="N532" s="386">
        <v>545</v>
      </c>
    </row>
    <row r="533" spans="1:14" ht="15" x14ac:dyDescent="0.25">
      <c r="A533" s="520"/>
      <c r="B533" s="380"/>
      <c r="C533" s="381"/>
      <c r="D533" s="382"/>
      <c r="E533" s="383"/>
      <c r="F533" s="381"/>
      <c r="G533" s="381"/>
      <c r="H533" s="381"/>
      <c r="I533" s="381"/>
      <c r="J533" s="381"/>
      <c r="K533" s="384"/>
      <c r="L533" s="385"/>
      <c r="M533" s="385"/>
      <c r="N533" s="386">
        <v>546</v>
      </c>
    </row>
    <row r="534" spans="1:14" ht="15" x14ac:dyDescent="0.25">
      <c r="A534" s="520"/>
      <c r="B534" s="380"/>
      <c r="C534" s="381"/>
      <c r="D534" s="382"/>
      <c r="E534" s="383"/>
      <c r="F534" s="381"/>
      <c r="G534" s="381"/>
      <c r="H534" s="381"/>
      <c r="I534" s="381"/>
      <c r="J534" s="381"/>
      <c r="K534" s="384"/>
      <c r="L534" s="385"/>
      <c r="M534" s="385"/>
      <c r="N534" s="386">
        <v>547</v>
      </c>
    </row>
    <row r="535" spans="1:14" ht="15" x14ac:dyDescent="0.25">
      <c r="A535" s="520"/>
      <c r="B535" s="380"/>
      <c r="C535" s="389"/>
      <c r="D535" s="382"/>
      <c r="E535" s="391"/>
      <c r="F535" s="381"/>
      <c r="G535" s="381"/>
      <c r="H535" s="389"/>
      <c r="I535" s="381"/>
      <c r="J535" s="389"/>
      <c r="K535" s="390"/>
      <c r="L535" s="385"/>
      <c r="M535" s="385"/>
      <c r="N535" s="386">
        <v>548</v>
      </c>
    </row>
    <row r="536" spans="1:14" ht="15" x14ac:dyDescent="0.25">
      <c r="A536" s="520"/>
      <c r="B536" s="380"/>
      <c r="C536" s="381"/>
      <c r="D536" s="382"/>
      <c r="E536" s="383"/>
      <c r="F536" s="381"/>
      <c r="G536" s="381"/>
      <c r="H536" s="381"/>
      <c r="I536" s="381"/>
      <c r="J536" s="381"/>
      <c r="K536" s="384"/>
      <c r="L536" s="385"/>
      <c r="M536" s="385"/>
      <c r="N536" s="386">
        <v>549</v>
      </c>
    </row>
    <row r="537" spans="1:14" ht="15" x14ac:dyDescent="0.25">
      <c r="A537" s="520"/>
      <c r="B537" s="380"/>
      <c r="C537" s="381"/>
      <c r="D537" s="382"/>
      <c r="E537" s="383"/>
      <c r="F537" s="381"/>
      <c r="G537" s="381"/>
      <c r="H537" s="381"/>
      <c r="I537" s="381"/>
      <c r="J537" s="381"/>
      <c r="K537" s="384"/>
      <c r="L537" s="385"/>
      <c r="M537" s="385"/>
      <c r="N537" s="386">
        <v>550</v>
      </c>
    </row>
    <row r="538" spans="1:14" ht="15" x14ac:dyDescent="0.25">
      <c r="A538" s="520"/>
      <c r="B538" s="380"/>
      <c r="C538" s="389"/>
      <c r="D538" s="382"/>
      <c r="E538" s="391"/>
      <c r="F538" s="381"/>
      <c r="G538" s="381"/>
      <c r="H538" s="389"/>
      <c r="I538" s="381"/>
      <c r="J538" s="387"/>
      <c r="K538" s="392"/>
      <c r="L538" s="385"/>
      <c r="M538" s="385"/>
      <c r="N538" s="386">
        <v>551</v>
      </c>
    </row>
    <row r="539" spans="1:14" ht="15" x14ac:dyDescent="0.25">
      <c r="A539" s="520"/>
      <c r="B539" s="380"/>
      <c r="C539" s="381"/>
      <c r="D539" s="382"/>
      <c r="E539" s="383"/>
      <c r="F539" s="381"/>
      <c r="G539" s="381"/>
      <c r="H539" s="381"/>
      <c r="I539" s="381"/>
      <c r="J539" s="381"/>
      <c r="K539" s="384"/>
      <c r="L539" s="385"/>
      <c r="M539" s="385"/>
      <c r="N539" s="386">
        <v>552</v>
      </c>
    </row>
    <row r="540" spans="1:14" ht="15" x14ac:dyDescent="0.25">
      <c r="A540" s="520"/>
      <c r="B540" s="380"/>
      <c r="C540" s="389"/>
      <c r="D540" s="382"/>
      <c r="E540" s="391"/>
      <c r="F540" s="381"/>
      <c r="G540" s="381"/>
      <c r="H540" s="389"/>
      <c r="I540" s="381"/>
      <c r="J540" s="389"/>
      <c r="K540" s="392"/>
      <c r="L540" s="385"/>
      <c r="M540" s="385"/>
      <c r="N540" s="386">
        <v>553</v>
      </c>
    </row>
    <row r="541" spans="1:14" ht="15" x14ac:dyDescent="0.25">
      <c r="A541" s="520"/>
      <c r="B541" s="380"/>
      <c r="C541" s="389"/>
      <c r="D541" s="382"/>
      <c r="E541" s="391"/>
      <c r="F541" s="381"/>
      <c r="G541" s="381"/>
      <c r="H541" s="387"/>
      <c r="I541" s="381"/>
      <c r="J541" s="387"/>
      <c r="K541" s="392"/>
      <c r="L541" s="385"/>
      <c r="M541" s="385"/>
      <c r="N541" s="386">
        <v>554</v>
      </c>
    </row>
    <row r="542" spans="1:14" ht="15" x14ac:dyDescent="0.25">
      <c r="A542" s="520"/>
      <c r="B542" s="380"/>
      <c r="C542" s="389"/>
      <c r="D542" s="382"/>
      <c r="E542" s="391"/>
      <c r="F542" s="381"/>
      <c r="G542" s="381"/>
      <c r="H542" s="389"/>
      <c r="I542" s="381"/>
      <c r="J542" s="389"/>
      <c r="K542" s="392"/>
      <c r="L542" s="385"/>
      <c r="M542" s="385"/>
      <c r="N542" s="386">
        <v>555</v>
      </c>
    </row>
    <row r="543" spans="1:14" ht="15" x14ac:dyDescent="0.25">
      <c r="A543" s="520"/>
      <c r="B543" s="380"/>
      <c r="C543" s="389"/>
      <c r="D543" s="382"/>
      <c r="E543" s="391"/>
      <c r="F543" s="381"/>
      <c r="G543" s="381"/>
      <c r="H543" s="387"/>
      <c r="I543" s="381"/>
      <c r="J543" s="389"/>
      <c r="K543" s="392"/>
      <c r="L543" s="385"/>
      <c r="M543" s="385"/>
      <c r="N543" s="386">
        <v>556</v>
      </c>
    </row>
    <row r="544" spans="1:14" ht="15" x14ac:dyDescent="0.25">
      <c r="A544" s="520"/>
      <c r="B544" s="380"/>
      <c r="C544" s="381"/>
      <c r="D544" s="382"/>
      <c r="E544" s="383"/>
      <c r="F544" s="381"/>
      <c r="G544" s="381"/>
      <c r="H544" s="381"/>
      <c r="I544" s="381"/>
      <c r="J544" s="381"/>
      <c r="K544" s="384"/>
      <c r="L544" s="385"/>
      <c r="M544" s="385"/>
      <c r="N544" s="386">
        <v>557</v>
      </c>
    </row>
    <row r="545" spans="1:14" ht="15" x14ac:dyDescent="0.25">
      <c r="A545" s="520"/>
      <c r="B545" s="380"/>
      <c r="C545" s="381"/>
      <c r="D545" s="382"/>
      <c r="E545" s="383"/>
      <c r="F545" s="381"/>
      <c r="G545" s="381"/>
      <c r="H545" s="381"/>
      <c r="I545" s="381"/>
      <c r="J545" s="381"/>
      <c r="K545" s="384"/>
      <c r="L545" s="385"/>
      <c r="M545" s="385"/>
      <c r="N545" s="386">
        <v>558</v>
      </c>
    </row>
    <row r="546" spans="1:14" ht="15" x14ac:dyDescent="0.25">
      <c r="A546" s="520"/>
      <c r="B546" s="380"/>
      <c r="C546" s="389"/>
      <c r="D546" s="382"/>
      <c r="E546" s="388"/>
      <c r="F546" s="381"/>
      <c r="G546" s="381"/>
      <c r="H546" s="389"/>
      <c r="I546" s="381"/>
      <c r="J546" s="389"/>
      <c r="K546" s="392"/>
      <c r="L546" s="385"/>
      <c r="M546" s="385"/>
      <c r="N546" s="386">
        <v>559</v>
      </c>
    </row>
    <row r="547" spans="1:14" ht="15" x14ac:dyDescent="0.25">
      <c r="A547" s="520"/>
      <c r="B547" s="380"/>
      <c r="C547" s="381"/>
      <c r="D547" s="382"/>
      <c r="E547" s="383"/>
      <c r="F547" s="381"/>
      <c r="G547" s="381"/>
      <c r="H547" s="381"/>
      <c r="I547" s="381"/>
      <c r="J547" s="381"/>
      <c r="K547" s="384"/>
      <c r="L547" s="385"/>
      <c r="M547" s="385"/>
      <c r="N547" s="386">
        <v>560</v>
      </c>
    </row>
    <row r="548" spans="1:14" ht="15" x14ac:dyDescent="0.25">
      <c r="A548" s="520"/>
      <c r="B548" s="380"/>
      <c r="C548" s="381"/>
      <c r="D548" s="382"/>
      <c r="E548" s="383"/>
      <c r="F548" s="381"/>
      <c r="G548" s="381"/>
      <c r="H548" s="381"/>
      <c r="I548" s="381"/>
      <c r="J548" s="381"/>
      <c r="K548" s="384"/>
      <c r="L548" s="385"/>
      <c r="M548" s="385"/>
      <c r="N548" s="386">
        <v>561</v>
      </c>
    </row>
    <row r="549" spans="1:14" ht="15" x14ac:dyDescent="0.25">
      <c r="A549" s="520"/>
      <c r="B549" s="380"/>
      <c r="C549" s="389"/>
      <c r="D549" s="382"/>
      <c r="E549" s="391"/>
      <c r="F549" s="381"/>
      <c r="G549" s="381"/>
      <c r="H549" s="387"/>
      <c r="I549" s="381"/>
      <c r="J549" s="389"/>
      <c r="K549" s="392"/>
      <c r="L549" s="385"/>
      <c r="M549" s="385"/>
      <c r="N549" s="386">
        <v>562</v>
      </c>
    </row>
    <row r="550" spans="1:14" ht="15" x14ac:dyDescent="0.25">
      <c r="A550" s="520"/>
      <c r="B550" s="380"/>
      <c r="C550" s="389"/>
      <c r="D550" s="382"/>
      <c r="E550" s="391"/>
      <c r="F550" s="381"/>
      <c r="G550" s="381"/>
      <c r="H550" s="387"/>
      <c r="I550" s="381"/>
      <c r="J550" s="389"/>
      <c r="K550" s="392"/>
      <c r="L550" s="385"/>
      <c r="M550" s="385"/>
      <c r="N550" s="386">
        <v>563</v>
      </c>
    </row>
    <row r="551" spans="1:14" ht="15" x14ac:dyDescent="0.25">
      <c r="A551" s="520"/>
      <c r="B551" s="380"/>
      <c r="C551" s="381"/>
      <c r="D551" s="382"/>
      <c r="E551" s="383"/>
      <c r="F551" s="381"/>
      <c r="G551" s="381"/>
      <c r="H551" s="381"/>
      <c r="I551" s="381"/>
      <c r="J551" s="381"/>
      <c r="K551" s="384"/>
      <c r="L551" s="385"/>
      <c r="M551" s="385"/>
      <c r="N551" s="386">
        <v>564</v>
      </c>
    </row>
    <row r="552" spans="1:14" ht="15" x14ac:dyDescent="0.25">
      <c r="A552" s="520"/>
      <c r="B552" s="380"/>
      <c r="C552" s="381"/>
      <c r="D552" s="382"/>
      <c r="E552" s="383"/>
      <c r="F552" s="381"/>
      <c r="G552" s="381"/>
      <c r="H552" s="381"/>
      <c r="I552" s="381"/>
      <c r="J552" s="381"/>
      <c r="K552" s="384"/>
      <c r="L552" s="385"/>
      <c r="M552" s="385"/>
      <c r="N552" s="386">
        <v>565</v>
      </c>
    </row>
    <row r="553" spans="1:14" ht="15" x14ac:dyDescent="0.25">
      <c r="A553" s="520"/>
      <c r="B553" s="380"/>
      <c r="C553" s="381"/>
      <c r="D553" s="382"/>
      <c r="E553" s="383"/>
      <c r="F553" s="381"/>
      <c r="G553" s="381"/>
      <c r="H553" s="381"/>
      <c r="I553" s="381"/>
      <c r="J553" s="381"/>
      <c r="K553" s="384"/>
      <c r="L553" s="385"/>
      <c r="M553" s="385"/>
      <c r="N553" s="386">
        <v>566</v>
      </c>
    </row>
    <row r="554" spans="1:14" ht="15" x14ac:dyDescent="0.25">
      <c r="A554" s="520"/>
      <c r="B554" s="380"/>
      <c r="C554" s="381"/>
      <c r="D554" s="382"/>
      <c r="E554" s="383"/>
      <c r="F554" s="381"/>
      <c r="G554" s="381"/>
      <c r="H554" s="381"/>
      <c r="I554" s="381"/>
      <c r="J554" s="381"/>
      <c r="K554" s="384"/>
      <c r="L554" s="385"/>
      <c r="M554" s="385"/>
      <c r="N554" s="386">
        <v>567</v>
      </c>
    </row>
    <row r="555" spans="1:14" ht="15" x14ac:dyDescent="0.25">
      <c r="A555" s="520"/>
      <c r="B555" s="380"/>
      <c r="C555" s="381"/>
      <c r="D555" s="382"/>
      <c r="E555" s="383"/>
      <c r="F555" s="381"/>
      <c r="G555" s="381"/>
      <c r="H555" s="381"/>
      <c r="I555" s="381"/>
      <c r="J555" s="381"/>
      <c r="K555" s="384"/>
      <c r="L555" s="385"/>
      <c r="M555" s="385"/>
      <c r="N555" s="386">
        <v>568</v>
      </c>
    </row>
    <row r="556" spans="1:14" ht="15" x14ac:dyDescent="0.25">
      <c r="A556" s="520"/>
      <c r="B556" s="380"/>
      <c r="C556" s="381"/>
      <c r="D556" s="382"/>
      <c r="E556" s="383"/>
      <c r="F556" s="381"/>
      <c r="G556" s="381"/>
      <c r="H556" s="381"/>
      <c r="I556" s="381"/>
      <c r="J556" s="381"/>
      <c r="K556" s="384"/>
      <c r="L556" s="385"/>
      <c r="M556" s="385"/>
      <c r="N556" s="386">
        <v>569</v>
      </c>
    </row>
    <row r="557" spans="1:14" ht="15" x14ac:dyDescent="0.25">
      <c r="A557" s="520"/>
      <c r="B557" s="380"/>
      <c r="C557" s="381"/>
      <c r="D557" s="382"/>
      <c r="E557" s="383"/>
      <c r="F557" s="381"/>
      <c r="G557" s="381"/>
      <c r="H557" s="381"/>
      <c r="I557" s="381"/>
      <c r="J557" s="381"/>
      <c r="K557" s="384"/>
      <c r="L557" s="385"/>
      <c r="M557" s="385"/>
      <c r="N557" s="386">
        <v>570</v>
      </c>
    </row>
    <row r="558" spans="1:14" ht="15" x14ac:dyDescent="0.25">
      <c r="A558" s="520"/>
      <c r="B558" s="380"/>
      <c r="C558" s="381"/>
      <c r="D558" s="382"/>
      <c r="E558" s="383"/>
      <c r="F558" s="381"/>
      <c r="G558" s="381"/>
      <c r="H558" s="381"/>
      <c r="I558" s="381"/>
      <c r="J558" s="381"/>
      <c r="K558" s="384"/>
      <c r="L558" s="385"/>
      <c r="M558" s="385"/>
      <c r="N558" s="386">
        <v>571</v>
      </c>
    </row>
    <row r="559" spans="1:14" ht="15" x14ac:dyDescent="0.25">
      <c r="A559" s="520"/>
      <c r="B559" s="380"/>
      <c r="C559" s="381"/>
      <c r="D559" s="382"/>
      <c r="E559" s="383"/>
      <c r="F559" s="381"/>
      <c r="G559" s="381"/>
      <c r="H559" s="381"/>
      <c r="I559" s="381"/>
      <c r="J559" s="381"/>
      <c r="K559" s="384"/>
      <c r="L559" s="385"/>
      <c r="M559" s="385"/>
      <c r="N559" s="386">
        <v>572</v>
      </c>
    </row>
    <row r="560" spans="1:14" ht="15" x14ac:dyDescent="0.25">
      <c r="A560" s="520"/>
      <c r="B560" s="380"/>
      <c r="C560" s="381"/>
      <c r="D560" s="382"/>
      <c r="E560" s="383"/>
      <c r="F560" s="381"/>
      <c r="G560" s="381"/>
      <c r="H560" s="381"/>
      <c r="I560" s="381"/>
      <c r="J560" s="381"/>
      <c r="K560" s="384"/>
      <c r="L560" s="385"/>
      <c r="M560" s="385"/>
      <c r="N560" s="386">
        <v>573</v>
      </c>
    </row>
    <row r="561" spans="1:14" ht="15" x14ac:dyDescent="0.25">
      <c r="A561" s="520"/>
      <c r="B561" s="380"/>
      <c r="C561" s="381"/>
      <c r="D561" s="382"/>
      <c r="E561" s="383"/>
      <c r="F561" s="381"/>
      <c r="G561" s="381"/>
      <c r="H561" s="381"/>
      <c r="I561" s="381"/>
      <c r="J561" s="381"/>
      <c r="K561" s="384"/>
      <c r="L561" s="385"/>
      <c r="M561" s="385"/>
      <c r="N561" s="386">
        <v>574</v>
      </c>
    </row>
    <row r="562" spans="1:14" ht="15" x14ac:dyDescent="0.25">
      <c r="A562" s="520"/>
      <c r="B562" s="380"/>
      <c r="C562" s="381"/>
      <c r="D562" s="382"/>
      <c r="E562" s="383"/>
      <c r="F562" s="381"/>
      <c r="G562" s="381"/>
      <c r="H562" s="381"/>
      <c r="I562" s="381"/>
      <c r="J562" s="381"/>
      <c r="K562" s="384"/>
      <c r="L562" s="385"/>
      <c r="M562" s="385"/>
      <c r="N562" s="386">
        <v>575</v>
      </c>
    </row>
    <row r="563" spans="1:14" ht="15" x14ac:dyDescent="0.25">
      <c r="A563" s="520"/>
      <c r="B563" s="380"/>
      <c r="C563" s="381"/>
      <c r="D563" s="382"/>
      <c r="E563" s="383"/>
      <c r="F563" s="381"/>
      <c r="G563" s="381"/>
      <c r="H563" s="381"/>
      <c r="I563" s="381"/>
      <c r="J563" s="381"/>
      <c r="K563" s="384"/>
      <c r="L563" s="385"/>
      <c r="M563" s="385"/>
      <c r="N563" s="386">
        <v>576</v>
      </c>
    </row>
    <row r="564" spans="1:14" ht="15" x14ac:dyDescent="0.25">
      <c r="A564" s="520"/>
      <c r="B564" s="380"/>
      <c r="C564" s="381"/>
      <c r="D564" s="382"/>
      <c r="E564" s="383"/>
      <c r="F564" s="381"/>
      <c r="G564" s="381"/>
      <c r="H564" s="381"/>
      <c r="I564" s="381"/>
      <c r="J564" s="381"/>
      <c r="K564" s="384"/>
      <c r="L564" s="385"/>
      <c r="M564" s="385"/>
      <c r="N564" s="386">
        <v>577</v>
      </c>
    </row>
    <row r="565" spans="1:14" ht="15" x14ac:dyDescent="0.25">
      <c r="A565" s="520"/>
      <c r="B565" s="380"/>
      <c r="C565" s="381"/>
      <c r="D565" s="382"/>
      <c r="E565" s="383"/>
      <c r="F565" s="381"/>
      <c r="G565" s="381"/>
      <c r="H565" s="381"/>
      <c r="I565" s="381"/>
      <c r="J565" s="381"/>
      <c r="K565" s="384"/>
      <c r="L565" s="385"/>
      <c r="M565" s="385"/>
      <c r="N565" s="386">
        <v>578</v>
      </c>
    </row>
    <row r="566" spans="1:14" ht="15" x14ac:dyDescent="0.25">
      <c r="A566" s="520"/>
      <c r="B566" s="380"/>
      <c r="C566" s="381"/>
      <c r="D566" s="382"/>
      <c r="E566" s="383"/>
      <c r="F566" s="381"/>
      <c r="G566" s="381"/>
      <c r="H566" s="381"/>
      <c r="I566" s="381"/>
      <c r="J566" s="381"/>
      <c r="K566" s="384"/>
      <c r="L566" s="385"/>
      <c r="M566" s="385"/>
      <c r="N566" s="386">
        <v>579</v>
      </c>
    </row>
    <row r="567" spans="1:14" ht="15" x14ac:dyDescent="0.25">
      <c r="A567" s="520"/>
      <c r="B567" s="380"/>
      <c r="C567" s="381"/>
      <c r="D567" s="382"/>
      <c r="E567" s="383"/>
      <c r="F567" s="381"/>
      <c r="G567" s="381"/>
      <c r="H567" s="381"/>
      <c r="I567" s="381"/>
      <c r="J567" s="381"/>
      <c r="K567" s="384"/>
      <c r="L567" s="385"/>
      <c r="M567" s="385"/>
      <c r="N567" s="386">
        <v>580</v>
      </c>
    </row>
    <row r="568" spans="1:14" ht="15" x14ac:dyDescent="0.25">
      <c r="A568" s="520"/>
      <c r="B568" s="380"/>
      <c r="C568" s="381"/>
      <c r="D568" s="382"/>
      <c r="E568" s="383"/>
      <c r="F568" s="381"/>
      <c r="G568" s="381"/>
      <c r="H568" s="381"/>
      <c r="I568" s="381"/>
      <c r="J568" s="381"/>
      <c r="K568" s="384"/>
      <c r="L568" s="385"/>
      <c r="M568" s="385"/>
      <c r="N568" s="386">
        <v>581</v>
      </c>
    </row>
    <row r="569" spans="1:14" ht="15" x14ac:dyDescent="0.25">
      <c r="A569" s="520"/>
      <c r="B569" s="380"/>
      <c r="C569" s="381"/>
      <c r="D569" s="382"/>
      <c r="E569" s="383"/>
      <c r="F569" s="381"/>
      <c r="G569" s="381"/>
      <c r="H569" s="381"/>
      <c r="I569" s="381"/>
      <c r="J569" s="381"/>
      <c r="K569" s="384"/>
      <c r="L569" s="385"/>
      <c r="M569" s="385"/>
      <c r="N569" s="386">
        <v>582</v>
      </c>
    </row>
    <row r="570" spans="1:14" ht="15" x14ac:dyDescent="0.25">
      <c r="A570" s="520"/>
      <c r="B570" s="380"/>
      <c r="C570" s="381"/>
      <c r="D570" s="382"/>
      <c r="E570" s="383"/>
      <c r="F570" s="381"/>
      <c r="G570" s="381"/>
      <c r="H570" s="381"/>
      <c r="I570" s="381"/>
      <c r="J570" s="381"/>
      <c r="K570" s="384"/>
      <c r="L570" s="385"/>
      <c r="M570" s="385"/>
      <c r="N570" s="386">
        <v>583</v>
      </c>
    </row>
    <row r="571" spans="1:14" ht="15" x14ac:dyDescent="0.25">
      <c r="A571" s="520"/>
      <c r="B571" s="380"/>
      <c r="C571" s="381"/>
      <c r="D571" s="382"/>
      <c r="E571" s="383"/>
      <c r="F571" s="381"/>
      <c r="G571" s="381"/>
      <c r="H571" s="381"/>
      <c r="I571" s="381"/>
      <c r="J571" s="381"/>
      <c r="K571" s="384"/>
      <c r="L571" s="385"/>
      <c r="M571" s="385"/>
      <c r="N571" s="386">
        <v>584</v>
      </c>
    </row>
    <row r="572" spans="1:14" ht="15" x14ac:dyDescent="0.25">
      <c r="A572" s="520"/>
      <c r="B572" s="380"/>
      <c r="C572" s="381"/>
      <c r="D572" s="382"/>
      <c r="E572" s="383"/>
      <c r="F572" s="381"/>
      <c r="G572" s="381"/>
      <c r="H572" s="381"/>
      <c r="I572" s="381"/>
      <c r="J572" s="381"/>
      <c r="K572" s="384"/>
      <c r="L572" s="385"/>
      <c r="M572" s="385"/>
      <c r="N572" s="386">
        <v>585</v>
      </c>
    </row>
    <row r="573" spans="1:14" ht="15" x14ac:dyDescent="0.25">
      <c r="A573" s="520"/>
      <c r="B573" s="380"/>
      <c r="C573" s="381"/>
      <c r="D573" s="382"/>
      <c r="E573" s="383"/>
      <c r="F573" s="381"/>
      <c r="G573" s="381"/>
      <c r="H573" s="381"/>
      <c r="I573" s="381"/>
      <c r="J573" s="381"/>
      <c r="K573" s="384"/>
      <c r="L573" s="385"/>
      <c r="M573" s="385"/>
      <c r="N573" s="386">
        <v>586</v>
      </c>
    </row>
    <row r="574" spans="1:14" ht="15" x14ac:dyDescent="0.25">
      <c r="A574" s="520"/>
      <c r="B574" s="380"/>
      <c r="C574" s="381"/>
      <c r="D574" s="382"/>
      <c r="E574" s="383"/>
      <c r="F574" s="381"/>
      <c r="G574" s="381"/>
      <c r="H574" s="381"/>
      <c r="I574" s="381"/>
      <c r="J574" s="381"/>
      <c r="K574" s="384"/>
      <c r="L574" s="385"/>
      <c r="M574" s="385"/>
      <c r="N574" s="386">
        <v>587</v>
      </c>
    </row>
    <row r="575" spans="1:14" ht="15" x14ac:dyDescent="0.25">
      <c r="A575" s="520"/>
      <c r="B575" s="380"/>
      <c r="C575" s="381"/>
      <c r="D575" s="382"/>
      <c r="E575" s="383"/>
      <c r="F575" s="381"/>
      <c r="G575" s="381"/>
      <c r="H575" s="381"/>
      <c r="I575" s="381"/>
      <c r="J575" s="381"/>
      <c r="K575" s="384"/>
      <c r="L575" s="385"/>
      <c r="M575" s="385"/>
      <c r="N575" s="386">
        <v>588</v>
      </c>
    </row>
    <row r="576" spans="1:14" ht="15" x14ac:dyDescent="0.25">
      <c r="A576" s="520"/>
      <c r="B576" s="380"/>
      <c r="C576" s="381"/>
      <c r="D576" s="382"/>
      <c r="E576" s="383"/>
      <c r="F576" s="381"/>
      <c r="G576" s="381"/>
      <c r="H576" s="381"/>
      <c r="I576" s="381"/>
      <c r="J576" s="381"/>
      <c r="K576" s="384"/>
      <c r="L576" s="385"/>
      <c r="M576" s="385"/>
      <c r="N576" s="386">
        <v>589</v>
      </c>
    </row>
    <row r="577" spans="1:14" ht="15" x14ac:dyDescent="0.25">
      <c r="A577" s="520"/>
      <c r="B577" s="380"/>
      <c r="C577" s="381"/>
      <c r="D577" s="382"/>
      <c r="E577" s="383"/>
      <c r="F577" s="381"/>
      <c r="G577" s="381"/>
      <c r="H577" s="381"/>
      <c r="I577" s="381"/>
      <c r="J577" s="381"/>
      <c r="K577" s="384"/>
      <c r="L577" s="385"/>
      <c r="M577" s="385"/>
      <c r="N577" s="386">
        <v>590</v>
      </c>
    </row>
    <row r="578" spans="1:14" ht="15" x14ac:dyDescent="0.25">
      <c r="A578" s="520"/>
      <c r="B578" s="380"/>
      <c r="C578" s="381"/>
      <c r="D578" s="382"/>
      <c r="E578" s="383"/>
      <c r="F578" s="381"/>
      <c r="G578" s="381"/>
      <c r="H578" s="381"/>
      <c r="I578" s="381"/>
      <c r="J578" s="381"/>
      <c r="K578" s="384"/>
      <c r="L578" s="385"/>
      <c r="M578" s="385"/>
      <c r="N578" s="386">
        <v>591</v>
      </c>
    </row>
    <row r="579" spans="1:14" ht="15" x14ac:dyDescent="0.25">
      <c r="A579" s="520"/>
      <c r="B579" s="380"/>
      <c r="C579" s="381"/>
      <c r="D579" s="382"/>
      <c r="E579" s="383"/>
      <c r="F579" s="381"/>
      <c r="G579" s="381"/>
      <c r="H579" s="381"/>
      <c r="I579" s="381"/>
      <c r="J579" s="381"/>
      <c r="K579" s="384"/>
      <c r="L579" s="385"/>
      <c r="M579" s="385"/>
      <c r="N579" s="386">
        <v>592</v>
      </c>
    </row>
    <row r="580" spans="1:14" ht="15" x14ac:dyDescent="0.25">
      <c r="A580" s="520"/>
      <c r="B580" s="380"/>
      <c r="C580" s="381"/>
      <c r="D580" s="382"/>
      <c r="E580" s="383"/>
      <c r="F580" s="381"/>
      <c r="G580" s="381"/>
      <c r="H580" s="381"/>
      <c r="I580" s="381"/>
      <c r="J580" s="381"/>
      <c r="K580" s="384"/>
      <c r="L580" s="385"/>
      <c r="M580" s="385"/>
      <c r="N580" s="386">
        <v>593</v>
      </c>
    </row>
    <row r="581" spans="1:14" ht="15" x14ac:dyDescent="0.25">
      <c r="A581" s="520"/>
      <c r="B581" s="380"/>
      <c r="C581" s="381"/>
      <c r="D581" s="382"/>
      <c r="E581" s="383"/>
      <c r="F581" s="381"/>
      <c r="G581" s="381"/>
      <c r="H581" s="381"/>
      <c r="I581" s="381"/>
      <c r="J581" s="381"/>
      <c r="K581" s="384"/>
      <c r="L581" s="385"/>
      <c r="M581" s="385"/>
      <c r="N581" s="386">
        <v>594</v>
      </c>
    </row>
    <row r="582" spans="1:14" ht="15" x14ac:dyDescent="0.25">
      <c r="A582" s="520"/>
      <c r="B582" s="380"/>
      <c r="C582" s="381"/>
      <c r="D582" s="382"/>
      <c r="E582" s="383"/>
      <c r="F582" s="381"/>
      <c r="G582" s="381"/>
      <c r="H582" s="381"/>
      <c r="I582" s="381"/>
      <c r="J582" s="381"/>
      <c r="K582" s="384"/>
      <c r="L582" s="385"/>
      <c r="M582" s="385"/>
      <c r="N582" s="386">
        <v>595</v>
      </c>
    </row>
    <row r="583" spans="1:14" ht="15" x14ac:dyDescent="0.25">
      <c r="A583" s="520"/>
      <c r="B583" s="380"/>
      <c r="C583" s="381"/>
      <c r="D583" s="382"/>
      <c r="E583" s="383"/>
      <c r="F583" s="381"/>
      <c r="G583" s="381"/>
      <c r="H583" s="381"/>
      <c r="I583" s="381"/>
      <c r="J583" s="381"/>
      <c r="K583" s="384"/>
      <c r="L583" s="385"/>
      <c r="M583" s="385"/>
      <c r="N583" s="386">
        <v>596</v>
      </c>
    </row>
    <row r="584" spans="1:14" ht="15" x14ac:dyDescent="0.25">
      <c r="A584" s="520"/>
      <c r="B584" s="380"/>
      <c r="C584" s="381"/>
      <c r="D584" s="382"/>
      <c r="E584" s="383"/>
      <c r="F584" s="381"/>
      <c r="G584" s="381"/>
      <c r="H584" s="381"/>
      <c r="I584" s="381"/>
      <c r="J584" s="381"/>
      <c r="K584" s="384"/>
      <c r="L584" s="385"/>
      <c r="M584" s="385"/>
      <c r="N584" s="386">
        <v>597</v>
      </c>
    </row>
    <row r="585" spans="1:14" ht="15" x14ac:dyDescent="0.25">
      <c r="A585" s="520"/>
      <c r="B585" s="380"/>
      <c r="C585" s="381"/>
      <c r="D585" s="382"/>
      <c r="E585" s="383"/>
      <c r="F585" s="381"/>
      <c r="G585" s="381"/>
      <c r="H585" s="381"/>
      <c r="I585" s="381"/>
      <c r="J585" s="381"/>
      <c r="K585" s="384"/>
      <c r="L585" s="385"/>
      <c r="M585" s="385"/>
      <c r="N585" s="386">
        <v>598</v>
      </c>
    </row>
    <row r="586" spans="1:14" ht="15" x14ac:dyDescent="0.25">
      <c r="A586" s="520"/>
      <c r="B586" s="380"/>
      <c r="C586" s="381"/>
      <c r="D586" s="382"/>
      <c r="E586" s="383"/>
      <c r="F586" s="381"/>
      <c r="G586" s="381"/>
      <c r="H586" s="381"/>
      <c r="I586" s="381"/>
      <c r="J586" s="381"/>
      <c r="K586" s="384"/>
      <c r="L586" s="385"/>
      <c r="M586" s="385"/>
      <c r="N586" s="386">
        <v>599</v>
      </c>
    </row>
    <row r="587" spans="1:14" ht="15" x14ac:dyDescent="0.25">
      <c r="A587" s="520"/>
      <c r="B587" s="380"/>
      <c r="C587" s="381"/>
      <c r="D587" s="382"/>
      <c r="E587" s="383"/>
      <c r="F587" s="381"/>
      <c r="G587" s="381"/>
      <c r="H587" s="381"/>
      <c r="I587" s="381"/>
      <c r="J587" s="381"/>
      <c r="K587" s="384"/>
      <c r="L587" s="385"/>
      <c r="M587" s="385"/>
      <c r="N587" s="386">
        <v>600</v>
      </c>
    </row>
    <row r="588" spans="1:14" ht="15" x14ac:dyDescent="0.25">
      <c r="A588" s="520"/>
      <c r="B588" s="380"/>
      <c r="C588" s="381"/>
      <c r="D588" s="382"/>
      <c r="E588" s="383"/>
      <c r="F588" s="381"/>
      <c r="G588" s="381"/>
      <c r="H588" s="381"/>
      <c r="I588" s="381"/>
      <c r="J588" s="381"/>
      <c r="K588" s="384"/>
      <c r="L588" s="385"/>
      <c r="M588" s="385"/>
      <c r="N588" s="386">
        <v>601</v>
      </c>
    </row>
    <row r="589" spans="1:14" ht="15" x14ac:dyDescent="0.25">
      <c r="A589" s="520"/>
      <c r="B589" s="380"/>
      <c r="C589" s="381"/>
      <c r="D589" s="382"/>
      <c r="E589" s="383"/>
      <c r="F589" s="381"/>
      <c r="G589" s="381"/>
      <c r="H589" s="381"/>
      <c r="I589" s="381"/>
      <c r="J589" s="381"/>
      <c r="K589" s="384"/>
      <c r="L589" s="385"/>
      <c r="M589" s="385"/>
      <c r="N589" s="386">
        <v>602</v>
      </c>
    </row>
    <row r="590" spans="1:14" ht="15" x14ac:dyDescent="0.25">
      <c r="A590" s="520"/>
      <c r="B590" s="380"/>
      <c r="C590" s="381"/>
      <c r="D590" s="382"/>
      <c r="E590" s="383"/>
      <c r="F590" s="381"/>
      <c r="G590" s="381"/>
      <c r="H590" s="381"/>
      <c r="I590" s="381"/>
      <c r="J590" s="381"/>
      <c r="K590" s="384"/>
      <c r="L590" s="385"/>
      <c r="M590" s="385"/>
      <c r="N590" s="386">
        <v>603</v>
      </c>
    </row>
    <row r="591" spans="1:14" ht="15" x14ac:dyDescent="0.25">
      <c r="A591" s="520"/>
      <c r="B591" s="380"/>
      <c r="C591" s="381"/>
      <c r="D591" s="382"/>
      <c r="E591" s="383"/>
      <c r="F591" s="381"/>
      <c r="G591" s="381"/>
      <c r="H591" s="381"/>
      <c r="I591" s="381"/>
      <c r="J591" s="381"/>
      <c r="K591" s="384"/>
      <c r="L591" s="385"/>
      <c r="M591" s="385"/>
      <c r="N591" s="386">
        <v>604</v>
      </c>
    </row>
    <row r="592" spans="1:14" ht="15" x14ac:dyDescent="0.25">
      <c r="A592" s="520"/>
      <c r="B592" s="380"/>
      <c r="C592" s="381"/>
      <c r="D592" s="382"/>
      <c r="E592" s="383"/>
      <c r="F592" s="381"/>
      <c r="G592" s="381"/>
      <c r="H592" s="381"/>
      <c r="I592" s="381"/>
      <c r="J592" s="381"/>
      <c r="K592" s="384"/>
      <c r="L592" s="385"/>
      <c r="M592" s="385"/>
      <c r="N592" s="386">
        <v>605</v>
      </c>
    </row>
    <row r="593" spans="1:14" ht="15" x14ac:dyDescent="0.25">
      <c r="A593" s="520"/>
      <c r="B593" s="380"/>
      <c r="C593" s="381"/>
      <c r="D593" s="382"/>
      <c r="E593" s="383"/>
      <c r="F593" s="381"/>
      <c r="G593" s="381"/>
      <c r="H593" s="381"/>
      <c r="I593" s="381"/>
      <c r="J593" s="381"/>
      <c r="K593" s="384"/>
      <c r="L593" s="385"/>
      <c r="M593" s="385"/>
      <c r="N593" s="386">
        <v>606</v>
      </c>
    </row>
    <row r="594" spans="1:14" ht="15" x14ac:dyDescent="0.25">
      <c r="A594" s="520"/>
      <c r="B594" s="380"/>
      <c r="C594" s="381"/>
      <c r="D594" s="382"/>
      <c r="E594" s="383"/>
      <c r="F594" s="381"/>
      <c r="G594" s="381"/>
      <c r="H594" s="381"/>
      <c r="I594" s="381"/>
      <c r="J594" s="381"/>
      <c r="K594" s="384"/>
      <c r="L594" s="385"/>
      <c r="M594" s="385"/>
      <c r="N594" s="386">
        <v>607</v>
      </c>
    </row>
    <row r="595" spans="1:14" ht="15" x14ac:dyDescent="0.25">
      <c r="A595" s="520"/>
      <c r="B595" s="380"/>
      <c r="C595" s="381"/>
      <c r="D595" s="382"/>
      <c r="E595" s="383"/>
      <c r="F595" s="381"/>
      <c r="G595" s="381"/>
      <c r="H595" s="381"/>
      <c r="I595" s="381"/>
      <c r="J595" s="381"/>
      <c r="K595" s="384"/>
      <c r="L595" s="385"/>
      <c r="M595" s="385"/>
      <c r="N595" s="386">
        <v>608</v>
      </c>
    </row>
    <row r="596" spans="1:14" ht="15" x14ac:dyDescent="0.25">
      <c r="A596" s="520"/>
      <c r="B596" s="380"/>
      <c r="C596" s="381"/>
      <c r="D596" s="382"/>
      <c r="E596" s="383"/>
      <c r="F596" s="381"/>
      <c r="G596" s="381"/>
      <c r="H596" s="381"/>
      <c r="I596" s="381"/>
      <c r="J596" s="381"/>
      <c r="K596" s="384"/>
      <c r="L596" s="385"/>
      <c r="M596" s="385"/>
      <c r="N596" s="386">
        <v>609</v>
      </c>
    </row>
    <row r="597" spans="1:14" ht="15" x14ac:dyDescent="0.25">
      <c r="A597" s="520"/>
      <c r="B597" s="380"/>
      <c r="C597" s="381"/>
      <c r="D597" s="382"/>
      <c r="E597" s="383"/>
      <c r="F597" s="381"/>
      <c r="G597" s="381"/>
      <c r="H597" s="381"/>
      <c r="I597" s="381"/>
      <c r="J597" s="381"/>
      <c r="K597" s="384"/>
      <c r="L597" s="385"/>
      <c r="M597" s="385"/>
      <c r="N597" s="386">
        <v>610</v>
      </c>
    </row>
    <row r="598" spans="1:14" ht="15" x14ac:dyDescent="0.25">
      <c r="A598" s="520"/>
      <c r="B598" s="380"/>
      <c r="C598" s="381"/>
      <c r="D598" s="382"/>
      <c r="E598" s="383"/>
      <c r="F598" s="381"/>
      <c r="G598" s="381"/>
      <c r="H598" s="381"/>
      <c r="I598" s="381"/>
      <c r="J598" s="381"/>
      <c r="K598" s="384"/>
      <c r="L598" s="385"/>
      <c r="M598" s="385"/>
      <c r="N598" s="386">
        <v>611</v>
      </c>
    </row>
    <row r="599" spans="1:14" ht="15" x14ac:dyDescent="0.25">
      <c r="A599" s="520"/>
      <c r="B599" s="380"/>
      <c r="C599" s="381"/>
      <c r="D599" s="382"/>
      <c r="E599" s="383"/>
      <c r="F599" s="381"/>
      <c r="G599" s="381"/>
      <c r="H599" s="381"/>
      <c r="I599" s="381"/>
      <c r="J599" s="381"/>
      <c r="K599" s="384"/>
      <c r="L599" s="385"/>
      <c r="M599" s="385"/>
      <c r="N599" s="386">
        <v>612</v>
      </c>
    </row>
    <row r="600" spans="1:14" ht="15" x14ac:dyDescent="0.25">
      <c r="A600" s="520"/>
      <c r="B600" s="380"/>
      <c r="C600" s="381"/>
      <c r="D600" s="382"/>
      <c r="E600" s="383"/>
      <c r="F600" s="381"/>
      <c r="G600" s="381"/>
      <c r="H600" s="381"/>
      <c r="I600" s="381"/>
      <c r="J600" s="381"/>
      <c r="K600" s="384"/>
      <c r="L600" s="385"/>
      <c r="M600" s="385"/>
      <c r="N600" s="386">
        <v>613</v>
      </c>
    </row>
    <row r="601" spans="1:14" ht="15" x14ac:dyDescent="0.25">
      <c r="A601" s="520"/>
      <c r="B601" s="380"/>
      <c r="C601" s="381"/>
      <c r="D601" s="382"/>
      <c r="E601" s="383"/>
      <c r="F601" s="381"/>
      <c r="G601" s="381"/>
      <c r="H601" s="381"/>
      <c r="I601" s="381"/>
      <c r="J601" s="381"/>
      <c r="K601" s="384"/>
      <c r="L601" s="385"/>
      <c r="M601" s="385"/>
      <c r="N601" s="386">
        <v>614</v>
      </c>
    </row>
    <row r="602" spans="1:14" ht="15" x14ac:dyDescent="0.25">
      <c r="A602" s="520"/>
      <c r="B602" s="380"/>
      <c r="C602" s="381"/>
      <c r="D602" s="382"/>
      <c r="E602" s="383"/>
      <c r="F602" s="381"/>
      <c r="G602" s="381"/>
      <c r="H602" s="381"/>
      <c r="I602" s="381"/>
      <c r="J602" s="381"/>
      <c r="K602" s="384"/>
      <c r="L602" s="385"/>
      <c r="M602" s="385"/>
      <c r="N602" s="386">
        <v>615</v>
      </c>
    </row>
    <row r="603" spans="1:14" ht="15" x14ac:dyDescent="0.25">
      <c r="A603" s="520"/>
      <c r="B603" s="380"/>
      <c r="C603" s="381"/>
      <c r="D603" s="382"/>
      <c r="E603" s="383"/>
      <c r="F603" s="381"/>
      <c r="G603" s="381"/>
      <c r="H603" s="381"/>
      <c r="I603" s="381"/>
      <c r="J603" s="381"/>
      <c r="K603" s="384"/>
      <c r="L603" s="385"/>
      <c r="M603" s="385"/>
      <c r="N603" s="386">
        <v>616</v>
      </c>
    </row>
    <row r="604" spans="1:14" ht="15" x14ac:dyDescent="0.25">
      <c r="A604" s="520"/>
      <c r="B604" s="380"/>
      <c r="C604" s="381"/>
      <c r="D604" s="382"/>
      <c r="E604" s="383"/>
      <c r="F604" s="381"/>
      <c r="G604" s="381"/>
      <c r="H604" s="381"/>
      <c r="I604" s="381"/>
      <c r="J604" s="381"/>
      <c r="K604" s="384"/>
      <c r="L604" s="385"/>
      <c r="M604" s="385"/>
      <c r="N604" s="386">
        <v>617</v>
      </c>
    </row>
    <row r="605" spans="1:14" ht="15" x14ac:dyDescent="0.25">
      <c r="A605" s="520"/>
      <c r="B605" s="380"/>
      <c r="C605" s="381"/>
      <c r="D605" s="382"/>
      <c r="E605" s="383"/>
      <c r="F605" s="381"/>
      <c r="G605" s="381"/>
      <c r="H605" s="381"/>
      <c r="I605" s="381"/>
      <c r="J605" s="381"/>
      <c r="K605" s="384"/>
      <c r="L605" s="385"/>
      <c r="M605" s="385"/>
      <c r="N605" s="386">
        <v>618</v>
      </c>
    </row>
    <row r="606" spans="1:14" ht="15" x14ac:dyDescent="0.25">
      <c r="A606" s="520"/>
      <c r="B606" s="380"/>
      <c r="C606" s="381"/>
      <c r="D606" s="382"/>
      <c r="E606" s="383"/>
      <c r="F606" s="381"/>
      <c r="G606" s="381"/>
      <c r="H606" s="381"/>
      <c r="I606" s="381"/>
      <c r="J606" s="381"/>
      <c r="K606" s="384"/>
      <c r="L606" s="385"/>
      <c r="M606" s="385"/>
      <c r="N606" s="386">
        <v>619</v>
      </c>
    </row>
    <row r="607" spans="1:14" ht="15" x14ac:dyDescent="0.25">
      <c r="A607" s="520"/>
      <c r="B607" s="380"/>
      <c r="C607" s="381"/>
      <c r="D607" s="382"/>
      <c r="E607" s="383"/>
      <c r="F607" s="381"/>
      <c r="G607" s="381"/>
      <c r="H607" s="381"/>
      <c r="I607" s="381"/>
      <c r="J607" s="381"/>
      <c r="K607" s="384"/>
      <c r="L607" s="385"/>
      <c r="M607" s="385"/>
      <c r="N607" s="386">
        <v>620</v>
      </c>
    </row>
    <row r="608" spans="1:14" ht="15" x14ac:dyDescent="0.25">
      <c r="A608" s="520"/>
      <c r="B608" s="380"/>
      <c r="C608" s="381"/>
      <c r="D608" s="382"/>
      <c r="E608" s="383"/>
      <c r="F608" s="381"/>
      <c r="G608" s="381"/>
      <c r="H608" s="381"/>
      <c r="I608" s="381"/>
      <c r="J608" s="381"/>
      <c r="K608" s="384"/>
      <c r="L608" s="385"/>
      <c r="M608" s="385"/>
      <c r="N608" s="386">
        <v>621</v>
      </c>
    </row>
    <row r="609" spans="1:14" ht="15" x14ac:dyDescent="0.25">
      <c r="A609" s="520"/>
      <c r="B609" s="380"/>
      <c r="C609" s="381"/>
      <c r="D609" s="382"/>
      <c r="E609" s="383"/>
      <c r="F609" s="381"/>
      <c r="G609" s="381"/>
      <c r="H609" s="381"/>
      <c r="I609" s="381"/>
      <c r="J609" s="381"/>
      <c r="K609" s="384"/>
      <c r="L609" s="385"/>
      <c r="M609" s="385"/>
      <c r="N609" s="386">
        <v>622</v>
      </c>
    </row>
    <row r="610" spans="1:14" ht="15" x14ac:dyDescent="0.25">
      <c r="A610" s="520"/>
      <c r="B610" s="380"/>
      <c r="C610" s="381"/>
      <c r="D610" s="382"/>
      <c r="E610" s="383"/>
      <c r="F610" s="381"/>
      <c r="G610" s="381"/>
      <c r="H610" s="381"/>
      <c r="I610" s="381"/>
      <c r="J610" s="381"/>
      <c r="K610" s="384"/>
      <c r="L610" s="385"/>
      <c r="M610" s="385"/>
      <c r="N610" s="386">
        <v>623</v>
      </c>
    </row>
    <row r="611" spans="1:14" ht="15" x14ac:dyDescent="0.25">
      <c r="A611" s="520"/>
      <c r="B611" s="380"/>
      <c r="C611" s="381"/>
      <c r="D611" s="382"/>
      <c r="E611" s="383"/>
      <c r="F611" s="381"/>
      <c r="G611" s="381"/>
      <c r="H611" s="381"/>
      <c r="I611" s="381"/>
      <c r="J611" s="381"/>
      <c r="K611" s="384"/>
      <c r="L611" s="385"/>
      <c r="M611" s="385"/>
      <c r="N611" s="386">
        <v>624</v>
      </c>
    </row>
    <row r="612" spans="1:14" ht="15" x14ac:dyDescent="0.25">
      <c r="A612" s="520"/>
      <c r="B612" s="380"/>
      <c r="C612" s="381"/>
      <c r="D612" s="382"/>
      <c r="E612" s="383"/>
      <c r="F612" s="381"/>
      <c r="G612" s="381"/>
      <c r="H612" s="381"/>
      <c r="I612" s="381"/>
      <c r="J612" s="381"/>
      <c r="K612" s="384"/>
      <c r="L612" s="385"/>
      <c r="M612" s="385"/>
      <c r="N612" s="386">
        <v>625</v>
      </c>
    </row>
    <row r="613" spans="1:14" ht="15" x14ac:dyDescent="0.25">
      <c r="A613" s="520"/>
      <c r="B613" s="380"/>
      <c r="C613" s="381"/>
      <c r="D613" s="382"/>
      <c r="E613" s="383"/>
      <c r="F613" s="381"/>
      <c r="G613" s="381"/>
      <c r="H613" s="381"/>
      <c r="I613" s="381"/>
      <c r="J613" s="381"/>
      <c r="K613" s="384"/>
      <c r="L613" s="385"/>
      <c r="M613" s="385"/>
      <c r="N613" s="386">
        <v>626</v>
      </c>
    </row>
    <row r="614" spans="1:14" ht="15" x14ac:dyDescent="0.25">
      <c r="A614" s="520"/>
      <c r="B614" s="380"/>
      <c r="C614" s="381"/>
      <c r="D614" s="382"/>
      <c r="E614" s="383"/>
      <c r="F614" s="381"/>
      <c r="G614" s="381"/>
      <c r="H614" s="381"/>
      <c r="I614" s="381"/>
      <c r="J614" s="381"/>
      <c r="K614" s="384"/>
      <c r="L614" s="385"/>
      <c r="M614" s="385"/>
      <c r="N614" s="386">
        <v>627</v>
      </c>
    </row>
    <row r="615" spans="1:14" ht="15" x14ac:dyDescent="0.25">
      <c r="A615" s="520"/>
      <c r="B615" s="380"/>
      <c r="C615" s="381"/>
      <c r="D615" s="382"/>
      <c r="E615" s="383"/>
      <c r="F615" s="381"/>
      <c r="G615" s="381"/>
      <c r="H615" s="381"/>
      <c r="I615" s="381"/>
      <c r="J615" s="381"/>
      <c r="K615" s="384"/>
      <c r="L615" s="385"/>
      <c r="M615" s="385"/>
      <c r="N615" s="386">
        <v>628</v>
      </c>
    </row>
    <row r="616" spans="1:14" ht="15" x14ac:dyDescent="0.25">
      <c r="A616" s="520"/>
      <c r="B616" s="380"/>
      <c r="C616" s="381"/>
      <c r="D616" s="382"/>
      <c r="E616" s="383"/>
      <c r="F616" s="381"/>
      <c r="G616" s="381"/>
      <c r="H616" s="381"/>
      <c r="I616" s="381"/>
      <c r="J616" s="381"/>
      <c r="K616" s="384"/>
      <c r="L616" s="385"/>
      <c r="M616" s="385"/>
      <c r="N616" s="386">
        <v>629</v>
      </c>
    </row>
    <row r="617" spans="1:14" ht="15" x14ac:dyDescent="0.25">
      <c r="A617" s="520"/>
      <c r="B617" s="380"/>
      <c r="C617" s="381"/>
      <c r="D617" s="382"/>
      <c r="E617" s="383"/>
      <c r="F617" s="381"/>
      <c r="G617" s="381"/>
      <c r="H617" s="381"/>
      <c r="I617" s="381"/>
      <c r="J617" s="381"/>
      <c r="K617" s="384"/>
      <c r="L617" s="385"/>
      <c r="M617" s="385"/>
      <c r="N617" s="386">
        <v>630</v>
      </c>
    </row>
    <row r="618" spans="1:14" ht="15" x14ac:dyDescent="0.25">
      <c r="A618" s="520"/>
      <c r="B618" s="380"/>
      <c r="C618" s="381"/>
      <c r="D618" s="382"/>
      <c r="E618" s="383"/>
      <c r="F618" s="381"/>
      <c r="G618" s="381"/>
      <c r="H618" s="381"/>
      <c r="I618" s="381"/>
      <c r="J618" s="381"/>
      <c r="K618" s="384"/>
      <c r="L618" s="385"/>
      <c r="M618" s="385"/>
      <c r="N618" s="386">
        <v>631</v>
      </c>
    </row>
    <row r="619" spans="1:14" ht="15" x14ac:dyDescent="0.25">
      <c r="A619" s="520"/>
      <c r="B619" s="380"/>
      <c r="C619" s="381"/>
      <c r="D619" s="382"/>
      <c r="E619" s="383"/>
      <c r="F619" s="381"/>
      <c r="G619" s="381"/>
      <c r="H619" s="381"/>
      <c r="I619" s="381"/>
      <c r="J619" s="381"/>
      <c r="K619" s="384"/>
      <c r="L619" s="385"/>
      <c r="M619" s="385"/>
      <c r="N619" s="386">
        <v>632</v>
      </c>
    </row>
    <row r="620" spans="1:14" ht="15" x14ac:dyDescent="0.25">
      <c r="A620" s="520"/>
      <c r="B620" s="380"/>
      <c r="C620" s="381"/>
      <c r="D620" s="382"/>
      <c r="E620" s="383"/>
      <c r="F620" s="381"/>
      <c r="G620" s="381"/>
      <c r="H620" s="381"/>
      <c r="I620" s="381"/>
      <c r="J620" s="381"/>
      <c r="K620" s="384"/>
      <c r="L620" s="385"/>
      <c r="M620" s="385"/>
      <c r="N620" s="386">
        <v>633</v>
      </c>
    </row>
    <row r="621" spans="1:14" ht="15" x14ac:dyDescent="0.25">
      <c r="A621" s="520"/>
      <c r="B621" s="380"/>
      <c r="C621" s="381"/>
      <c r="D621" s="382"/>
      <c r="E621" s="383"/>
      <c r="F621" s="381"/>
      <c r="G621" s="381"/>
      <c r="H621" s="381"/>
      <c r="I621" s="381"/>
      <c r="J621" s="381"/>
      <c r="K621" s="384"/>
      <c r="L621" s="385"/>
      <c r="M621" s="385"/>
      <c r="N621" s="386">
        <v>634</v>
      </c>
    </row>
    <row r="622" spans="1:14" ht="15" x14ac:dyDescent="0.25">
      <c r="A622" s="520"/>
      <c r="B622" s="380"/>
      <c r="C622" s="381"/>
      <c r="D622" s="382"/>
      <c r="E622" s="383"/>
      <c r="F622" s="381"/>
      <c r="G622" s="381"/>
      <c r="H622" s="381"/>
      <c r="I622" s="381"/>
      <c r="J622" s="381"/>
      <c r="K622" s="384"/>
      <c r="L622" s="385"/>
      <c r="M622" s="385"/>
      <c r="N622" s="386">
        <v>635</v>
      </c>
    </row>
    <row r="623" spans="1:14" ht="15" x14ac:dyDescent="0.25">
      <c r="A623" s="520"/>
      <c r="B623" s="380"/>
      <c r="C623" s="381"/>
      <c r="D623" s="382"/>
      <c r="E623" s="383"/>
      <c r="F623" s="381"/>
      <c r="G623" s="381"/>
      <c r="H623" s="381"/>
      <c r="I623" s="381"/>
      <c r="J623" s="381"/>
      <c r="K623" s="384"/>
      <c r="L623" s="385"/>
      <c r="M623" s="385"/>
      <c r="N623" s="386">
        <v>636</v>
      </c>
    </row>
    <row r="624" spans="1:14" ht="15" x14ac:dyDescent="0.25">
      <c r="A624" s="520"/>
      <c r="B624" s="380"/>
      <c r="C624" s="381"/>
      <c r="D624" s="382"/>
      <c r="E624" s="383"/>
      <c r="F624" s="381"/>
      <c r="G624" s="381"/>
      <c r="H624" s="381"/>
      <c r="I624" s="381"/>
      <c r="J624" s="381"/>
      <c r="K624" s="384"/>
      <c r="L624" s="385"/>
      <c r="M624" s="385"/>
      <c r="N624" s="386">
        <v>637</v>
      </c>
    </row>
    <row r="625" spans="1:14" ht="15" x14ac:dyDescent="0.25">
      <c r="A625" s="520"/>
      <c r="B625" s="380"/>
      <c r="C625" s="381"/>
      <c r="D625" s="382"/>
      <c r="E625" s="383"/>
      <c r="F625" s="381"/>
      <c r="G625" s="381"/>
      <c r="H625" s="381"/>
      <c r="I625" s="381"/>
      <c r="J625" s="381"/>
      <c r="K625" s="384"/>
      <c r="L625" s="385"/>
      <c r="M625" s="385"/>
      <c r="N625" s="386">
        <v>638</v>
      </c>
    </row>
    <row r="626" spans="1:14" ht="15" x14ac:dyDescent="0.25">
      <c r="A626" s="520"/>
      <c r="B626" s="380"/>
      <c r="C626" s="381"/>
      <c r="D626" s="382"/>
      <c r="E626" s="383"/>
      <c r="F626" s="381"/>
      <c r="G626" s="381"/>
      <c r="H626" s="381"/>
      <c r="I626" s="381"/>
      <c r="J626" s="381"/>
      <c r="K626" s="384"/>
      <c r="L626" s="385"/>
      <c r="M626" s="385"/>
      <c r="N626" s="386">
        <v>639</v>
      </c>
    </row>
    <row r="627" spans="1:14" ht="15" x14ac:dyDescent="0.25">
      <c r="A627" s="520"/>
      <c r="B627" s="380"/>
      <c r="C627" s="381"/>
      <c r="D627" s="382"/>
      <c r="E627" s="383"/>
      <c r="F627" s="381"/>
      <c r="G627" s="381"/>
      <c r="H627" s="381"/>
      <c r="I627" s="381"/>
      <c r="J627" s="381"/>
      <c r="K627" s="384"/>
      <c r="L627" s="385"/>
      <c r="M627" s="385"/>
      <c r="N627" s="386">
        <v>640</v>
      </c>
    </row>
    <row r="628" spans="1:14" ht="15" x14ac:dyDescent="0.25">
      <c r="A628" s="520"/>
      <c r="B628" s="380"/>
      <c r="C628" s="381"/>
      <c r="D628" s="382"/>
      <c r="E628" s="383"/>
      <c r="F628" s="381"/>
      <c r="G628" s="381"/>
      <c r="H628" s="381"/>
      <c r="I628" s="381"/>
      <c r="J628" s="381"/>
      <c r="K628" s="384"/>
      <c r="L628" s="385"/>
      <c r="M628" s="385"/>
      <c r="N628" s="386">
        <v>641</v>
      </c>
    </row>
    <row r="629" spans="1:14" ht="15" x14ac:dyDescent="0.25">
      <c r="A629" s="520"/>
      <c r="B629" s="380"/>
      <c r="C629" s="381"/>
      <c r="D629" s="382"/>
      <c r="E629" s="383"/>
      <c r="F629" s="381"/>
      <c r="G629" s="381"/>
      <c r="H629" s="381"/>
      <c r="I629" s="381"/>
      <c r="J629" s="381"/>
      <c r="K629" s="384"/>
      <c r="L629" s="385"/>
      <c r="M629" s="385"/>
      <c r="N629" s="386">
        <v>642</v>
      </c>
    </row>
    <row r="630" spans="1:14" ht="15" x14ac:dyDescent="0.25">
      <c r="A630" s="520"/>
      <c r="B630" s="380"/>
      <c r="C630" s="381"/>
      <c r="D630" s="382"/>
      <c r="E630" s="383"/>
      <c r="F630" s="381"/>
      <c r="G630" s="381"/>
      <c r="H630" s="381"/>
      <c r="I630" s="381"/>
      <c r="J630" s="381"/>
      <c r="K630" s="384"/>
      <c r="L630" s="385"/>
      <c r="M630" s="385"/>
      <c r="N630" s="386">
        <v>643</v>
      </c>
    </row>
    <row r="631" spans="1:14" ht="15" x14ac:dyDescent="0.25">
      <c r="A631" s="520"/>
      <c r="B631" s="380"/>
      <c r="C631" s="381"/>
      <c r="D631" s="382"/>
      <c r="E631" s="383"/>
      <c r="F631" s="381"/>
      <c r="G631" s="381"/>
      <c r="H631" s="381"/>
      <c r="I631" s="381"/>
      <c r="J631" s="381"/>
      <c r="K631" s="384"/>
      <c r="L631" s="385"/>
      <c r="M631" s="385"/>
      <c r="N631" s="386">
        <v>644</v>
      </c>
    </row>
    <row r="632" spans="1:14" ht="15" x14ac:dyDescent="0.25">
      <c r="A632" s="520"/>
      <c r="B632" s="380"/>
      <c r="C632" s="381"/>
      <c r="D632" s="382"/>
      <c r="E632" s="383"/>
      <c r="F632" s="381"/>
      <c r="G632" s="381"/>
      <c r="H632" s="381"/>
      <c r="I632" s="381"/>
      <c r="J632" s="381"/>
      <c r="K632" s="384"/>
      <c r="L632" s="385"/>
      <c r="M632" s="385"/>
      <c r="N632" s="386">
        <v>645</v>
      </c>
    </row>
    <row r="633" spans="1:14" ht="15" x14ac:dyDescent="0.25">
      <c r="A633" s="520"/>
      <c r="B633" s="380"/>
      <c r="C633" s="389"/>
      <c r="D633" s="382"/>
      <c r="E633" s="391"/>
      <c r="F633" s="381"/>
      <c r="G633" s="381"/>
      <c r="H633" s="389"/>
      <c r="I633" s="381"/>
      <c r="J633" s="389"/>
      <c r="K633" s="390"/>
      <c r="L633" s="385"/>
      <c r="M633" s="385"/>
      <c r="N633" s="386">
        <v>646</v>
      </c>
    </row>
    <row r="634" spans="1:14" ht="15" x14ac:dyDescent="0.25">
      <c r="A634" s="520"/>
      <c r="B634" s="380"/>
      <c r="C634" s="389"/>
      <c r="D634" s="382"/>
      <c r="E634" s="391"/>
      <c r="F634" s="381"/>
      <c r="G634" s="381"/>
      <c r="H634" s="389"/>
      <c r="I634" s="381"/>
      <c r="J634" s="389"/>
      <c r="K634" s="390"/>
      <c r="L634" s="385"/>
      <c r="M634" s="385"/>
      <c r="N634" s="386">
        <v>647</v>
      </c>
    </row>
    <row r="635" spans="1:14" ht="15" x14ac:dyDescent="0.25">
      <c r="A635" s="520"/>
      <c r="B635" s="380"/>
      <c r="C635" s="389"/>
      <c r="D635" s="382"/>
      <c r="E635" s="391"/>
      <c r="F635" s="381"/>
      <c r="G635" s="381"/>
      <c r="H635" s="389"/>
      <c r="I635" s="381"/>
      <c r="J635" s="389"/>
      <c r="K635" s="390"/>
      <c r="L635" s="385"/>
      <c r="M635" s="385"/>
      <c r="N635" s="386">
        <v>648</v>
      </c>
    </row>
    <row r="636" spans="1:14" ht="15" x14ac:dyDescent="0.25">
      <c r="A636" s="520"/>
      <c r="B636" s="380"/>
      <c r="C636" s="389"/>
      <c r="D636" s="382"/>
      <c r="E636" s="391"/>
      <c r="F636" s="381"/>
      <c r="G636" s="381"/>
      <c r="H636" s="389"/>
      <c r="I636" s="381"/>
      <c r="J636" s="389"/>
      <c r="K636" s="390"/>
      <c r="L636" s="385"/>
      <c r="M636" s="385"/>
      <c r="N636" s="386">
        <v>649</v>
      </c>
    </row>
    <row r="637" spans="1:14" ht="15" x14ac:dyDescent="0.25">
      <c r="A637" s="520"/>
      <c r="B637" s="380"/>
      <c r="C637" s="389"/>
      <c r="D637" s="382"/>
      <c r="E637" s="391"/>
      <c r="F637" s="381"/>
      <c r="G637" s="381"/>
      <c r="H637" s="389"/>
      <c r="I637" s="381"/>
      <c r="J637" s="389"/>
      <c r="K637" s="390"/>
      <c r="L637" s="385"/>
      <c r="M637" s="385"/>
      <c r="N637" s="386">
        <v>650</v>
      </c>
    </row>
    <row r="638" spans="1:14" ht="15" x14ac:dyDescent="0.25">
      <c r="A638" s="520"/>
      <c r="B638" s="380"/>
      <c r="C638" s="389"/>
      <c r="D638" s="382"/>
      <c r="E638" s="391"/>
      <c r="F638" s="381"/>
      <c r="G638" s="381"/>
      <c r="H638" s="389"/>
      <c r="I638" s="381"/>
      <c r="J638" s="389"/>
      <c r="K638" s="390"/>
      <c r="L638" s="385"/>
      <c r="M638" s="385"/>
      <c r="N638" s="386">
        <v>651</v>
      </c>
    </row>
    <row r="639" spans="1:14" ht="15" x14ac:dyDescent="0.25">
      <c r="A639" s="520"/>
      <c r="B639" s="380"/>
      <c r="C639" s="389"/>
      <c r="D639" s="382"/>
      <c r="E639" s="391"/>
      <c r="F639" s="381"/>
      <c r="G639" s="381"/>
      <c r="H639" s="389"/>
      <c r="I639" s="381"/>
      <c r="J639" s="389"/>
      <c r="K639" s="390"/>
      <c r="L639" s="385"/>
      <c r="M639" s="385"/>
      <c r="N639" s="386">
        <v>652</v>
      </c>
    </row>
    <row r="640" spans="1:14" ht="15" x14ac:dyDescent="0.25">
      <c r="A640" s="520"/>
      <c r="B640" s="380"/>
      <c r="C640" s="389"/>
      <c r="D640" s="382"/>
      <c r="E640" s="391"/>
      <c r="F640" s="381"/>
      <c r="G640" s="381"/>
      <c r="H640" s="389"/>
      <c r="I640" s="381"/>
      <c r="J640" s="389"/>
      <c r="K640" s="392"/>
      <c r="L640" s="385"/>
      <c r="M640" s="385"/>
      <c r="N640" s="386">
        <v>653</v>
      </c>
    </row>
    <row r="641" spans="1:14" ht="15" x14ac:dyDescent="0.25">
      <c r="A641" s="520"/>
      <c r="B641" s="380"/>
      <c r="C641" s="389"/>
      <c r="D641" s="382"/>
      <c r="E641" s="391"/>
      <c r="F641" s="381"/>
      <c r="G641" s="381"/>
      <c r="H641" s="389"/>
      <c r="I641" s="381"/>
      <c r="J641" s="389"/>
      <c r="K641" s="390"/>
      <c r="L641" s="385"/>
      <c r="M641" s="385"/>
      <c r="N641" s="386">
        <v>654</v>
      </c>
    </row>
    <row r="642" spans="1:14" ht="15" x14ac:dyDescent="0.25">
      <c r="A642" s="520"/>
      <c r="B642" s="380"/>
      <c r="C642" s="389"/>
      <c r="D642" s="382"/>
      <c r="E642" s="391"/>
      <c r="F642" s="381"/>
      <c r="G642" s="381"/>
      <c r="H642" s="389"/>
      <c r="I642" s="381"/>
      <c r="J642" s="389"/>
      <c r="K642" s="392"/>
      <c r="L642" s="385"/>
      <c r="M642" s="385"/>
      <c r="N642" s="386">
        <v>655</v>
      </c>
    </row>
    <row r="643" spans="1:14" ht="15" x14ac:dyDescent="0.25">
      <c r="A643" s="520"/>
      <c r="B643" s="380"/>
      <c r="C643" s="389"/>
      <c r="D643" s="382"/>
      <c r="E643" s="391"/>
      <c r="F643" s="381"/>
      <c r="G643" s="381"/>
      <c r="H643" s="389"/>
      <c r="I643" s="381"/>
      <c r="J643" s="389"/>
      <c r="K643" s="390"/>
      <c r="L643" s="385"/>
      <c r="M643" s="385"/>
      <c r="N643" s="386">
        <v>656</v>
      </c>
    </row>
    <row r="644" spans="1:14" ht="15" x14ac:dyDescent="0.25">
      <c r="A644" s="520"/>
      <c r="B644" s="380"/>
      <c r="C644" s="389"/>
      <c r="D644" s="382"/>
      <c r="E644" s="391"/>
      <c r="F644" s="381"/>
      <c r="G644" s="381"/>
      <c r="H644" s="389"/>
      <c r="I644" s="381"/>
      <c r="J644" s="389"/>
      <c r="K644" s="390"/>
      <c r="L644" s="385"/>
      <c r="M644" s="385"/>
      <c r="N644" s="386">
        <v>657</v>
      </c>
    </row>
    <row r="645" spans="1:14" ht="15" x14ac:dyDescent="0.25">
      <c r="A645" s="520"/>
      <c r="B645" s="380"/>
      <c r="C645" s="389"/>
      <c r="D645" s="382"/>
      <c r="E645" s="391"/>
      <c r="F645" s="381"/>
      <c r="G645" s="381"/>
      <c r="H645" s="389"/>
      <c r="I645" s="381"/>
      <c r="J645" s="389"/>
      <c r="K645" s="390"/>
      <c r="L645" s="385"/>
      <c r="M645" s="385"/>
      <c r="N645" s="386">
        <v>658</v>
      </c>
    </row>
    <row r="646" spans="1:14" ht="15" x14ac:dyDescent="0.25">
      <c r="A646" s="520"/>
      <c r="B646" s="380"/>
      <c r="C646" s="389"/>
      <c r="D646" s="382"/>
      <c r="E646" s="391"/>
      <c r="F646" s="381"/>
      <c r="G646" s="381"/>
      <c r="H646" s="389"/>
      <c r="I646" s="381"/>
      <c r="J646" s="389"/>
      <c r="K646" s="390"/>
      <c r="L646" s="385"/>
      <c r="M646" s="385"/>
      <c r="N646" s="386">
        <v>659</v>
      </c>
    </row>
    <row r="647" spans="1:14" ht="15" x14ac:dyDescent="0.25">
      <c r="A647" s="520"/>
      <c r="B647" s="380"/>
      <c r="C647" s="389"/>
      <c r="D647" s="382"/>
      <c r="E647" s="391"/>
      <c r="F647" s="381"/>
      <c r="G647" s="381"/>
      <c r="H647" s="389"/>
      <c r="I647" s="381"/>
      <c r="J647" s="389"/>
      <c r="K647" s="390"/>
      <c r="L647" s="385"/>
      <c r="M647" s="385"/>
      <c r="N647" s="386">
        <v>660</v>
      </c>
    </row>
    <row r="648" spans="1:14" ht="15" x14ac:dyDescent="0.25">
      <c r="A648" s="520"/>
      <c r="B648" s="380"/>
      <c r="C648" s="389"/>
      <c r="D648" s="382"/>
      <c r="E648" s="391"/>
      <c r="F648" s="381"/>
      <c r="G648" s="381"/>
      <c r="H648" s="389"/>
      <c r="I648" s="381"/>
      <c r="J648" s="389"/>
      <c r="K648" s="390"/>
      <c r="L648" s="385"/>
      <c r="M648" s="385"/>
      <c r="N648" s="386">
        <v>661</v>
      </c>
    </row>
    <row r="649" spans="1:14" ht="15" x14ac:dyDescent="0.25">
      <c r="A649" s="520"/>
      <c r="B649" s="380"/>
      <c r="C649" s="389"/>
      <c r="D649" s="382"/>
      <c r="E649" s="391"/>
      <c r="F649" s="381"/>
      <c r="G649" s="381"/>
      <c r="H649" s="389"/>
      <c r="I649" s="381"/>
      <c r="J649" s="389"/>
      <c r="K649" s="390"/>
      <c r="L649" s="385"/>
      <c r="M649" s="385"/>
      <c r="N649" s="386">
        <v>662</v>
      </c>
    </row>
    <row r="650" spans="1:14" ht="15" x14ac:dyDescent="0.25">
      <c r="A650" s="520"/>
      <c r="B650" s="380"/>
      <c r="C650" s="389"/>
      <c r="D650" s="382"/>
      <c r="E650" s="391"/>
      <c r="F650" s="381"/>
      <c r="G650" s="381"/>
      <c r="H650" s="389"/>
      <c r="I650" s="381"/>
      <c r="J650" s="389"/>
      <c r="K650" s="390"/>
      <c r="L650" s="385"/>
      <c r="M650" s="385"/>
      <c r="N650" s="386">
        <v>663</v>
      </c>
    </row>
    <row r="651" spans="1:14" ht="15" x14ac:dyDescent="0.25">
      <c r="A651" s="520"/>
      <c r="B651" s="380"/>
      <c r="C651" s="389"/>
      <c r="D651" s="382"/>
      <c r="E651" s="391"/>
      <c r="F651" s="381"/>
      <c r="G651" s="381"/>
      <c r="H651" s="389"/>
      <c r="I651" s="381"/>
      <c r="J651" s="389"/>
      <c r="K651" s="390"/>
      <c r="L651" s="385"/>
      <c r="M651" s="385"/>
      <c r="N651" s="386">
        <v>664</v>
      </c>
    </row>
    <row r="652" spans="1:14" ht="15" x14ac:dyDescent="0.25">
      <c r="A652" s="520"/>
      <c r="B652" s="380"/>
      <c r="C652" s="389"/>
      <c r="D652" s="382"/>
      <c r="E652" s="391"/>
      <c r="F652" s="381"/>
      <c r="G652" s="381"/>
      <c r="H652" s="389"/>
      <c r="I652" s="381"/>
      <c r="J652" s="389"/>
      <c r="K652" s="390"/>
      <c r="L652" s="385"/>
      <c r="M652" s="385"/>
      <c r="N652" s="386">
        <v>665</v>
      </c>
    </row>
    <row r="653" spans="1:14" ht="15" x14ac:dyDescent="0.25">
      <c r="A653" s="520"/>
      <c r="B653" s="380"/>
      <c r="C653" s="389"/>
      <c r="D653" s="382"/>
      <c r="E653" s="391"/>
      <c r="F653" s="381"/>
      <c r="G653" s="381"/>
      <c r="H653" s="389"/>
      <c r="I653" s="381"/>
      <c r="J653" s="389"/>
      <c r="K653" s="390"/>
      <c r="L653" s="385"/>
      <c r="M653" s="385"/>
      <c r="N653" s="386">
        <v>666</v>
      </c>
    </row>
    <row r="654" spans="1:14" ht="15" x14ac:dyDescent="0.25">
      <c r="A654" s="520"/>
      <c r="B654" s="380"/>
      <c r="C654" s="389"/>
      <c r="D654" s="382"/>
      <c r="E654" s="391"/>
      <c r="F654" s="381"/>
      <c r="G654" s="381"/>
      <c r="H654" s="389"/>
      <c r="I654" s="381"/>
      <c r="J654" s="389"/>
      <c r="K654" s="390"/>
      <c r="L654" s="385"/>
      <c r="M654" s="385"/>
      <c r="N654" s="386">
        <v>667</v>
      </c>
    </row>
    <row r="655" spans="1:14" ht="15" x14ac:dyDescent="0.25">
      <c r="A655" s="520"/>
      <c r="B655" s="380"/>
      <c r="C655" s="389"/>
      <c r="D655" s="382"/>
      <c r="E655" s="391"/>
      <c r="F655" s="381"/>
      <c r="G655" s="381"/>
      <c r="H655" s="389"/>
      <c r="I655" s="381"/>
      <c r="J655" s="389"/>
      <c r="K655" s="390"/>
      <c r="L655" s="385"/>
      <c r="M655" s="385"/>
      <c r="N655" s="386">
        <v>668</v>
      </c>
    </row>
    <row r="656" spans="1:14" ht="15" x14ac:dyDescent="0.25">
      <c r="A656" s="520"/>
      <c r="B656" s="380"/>
      <c r="C656" s="389"/>
      <c r="D656" s="382"/>
      <c r="E656" s="391"/>
      <c r="F656" s="381"/>
      <c r="G656" s="381"/>
      <c r="H656" s="389"/>
      <c r="I656" s="381"/>
      <c r="J656" s="389"/>
      <c r="K656" s="392"/>
      <c r="L656" s="385"/>
      <c r="M656" s="385"/>
      <c r="N656" s="386">
        <v>669</v>
      </c>
    </row>
    <row r="657" spans="1:14" ht="15" x14ac:dyDescent="0.25">
      <c r="A657" s="520"/>
      <c r="B657" s="380"/>
      <c r="C657" s="389"/>
      <c r="D657" s="382"/>
      <c r="E657" s="391"/>
      <c r="F657" s="381"/>
      <c r="G657" s="381"/>
      <c r="H657" s="389"/>
      <c r="I657" s="381"/>
      <c r="J657" s="389"/>
      <c r="K657" s="390"/>
      <c r="L657" s="385"/>
      <c r="M657" s="385"/>
      <c r="N657" s="386">
        <v>670</v>
      </c>
    </row>
    <row r="658" spans="1:14" ht="15" x14ac:dyDescent="0.25">
      <c r="A658" s="520"/>
      <c r="B658" s="380"/>
      <c r="C658" s="389"/>
      <c r="D658" s="382"/>
      <c r="E658" s="391"/>
      <c r="F658" s="381"/>
      <c r="G658" s="381"/>
      <c r="H658" s="389"/>
      <c r="I658" s="381"/>
      <c r="J658" s="389"/>
      <c r="K658" s="390"/>
      <c r="L658" s="385"/>
      <c r="M658" s="385"/>
      <c r="N658" s="386">
        <v>671</v>
      </c>
    </row>
    <row r="659" spans="1:14" ht="15" x14ac:dyDescent="0.25">
      <c r="A659" s="520"/>
      <c r="B659" s="380"/>
      <c r="C659" s="389"/>
      <c r="D659" s="382"/>
      <c r="E659" s="391"/>
      <c r="F659" s="381"/>
      <c r="G659" s="381"/>
      <c r="H659" s="389"/>
      <c r="I659" s="381"/>
      <c r="J659" s="389"/>
      <c r="K659" s="392"/>
      <c r="L659" s="385"/>
      <c r="M659" s="385"/>
      <c r="N659" s="386">
        <v>672</v>
      </c>
    </row>
    <row r="660" spans="1:14" ht="15" x14ac:dyDescent="0.25">
      <c r="A660" s="520"/>
      <c r="B660" s="380"/>
      <c r="C660" s="389"/>
      <c r="D660" s="382"/>
      <c r="E660" s="391"/>
      <c r="F660" s="381"/>
      <c r="G660" s="381"/>
      <c r="H660" s="389"/>
      <c r="I660" s="381"/>
      <c r="J660" s="389"/>
      <c r="K660" s="390"/>
      <c r="L660" s="385"/>
      <c r="M660" s="385"/>
      <c r="N660" s="386">
        <v>673</v>
      </c>
    </row>
    <row r="661" spans="1:14" ht="15" x14ac:dyDescent="0.25">
      <c r="A661" s="520"/>
      <c r="B661" s="380"/>
      <c r="C661" s="389"/>
      <c r="D661" s="382"/>
      <c r="E661" s="391"/>
      <c r="F661" s="381"/>
      <c r="G661" s="381"/>
      <c r="H661" s="389"/>
      <c r="I661" s="381"/>
      <c r="J661" s="389"/>
      <c r="K661" s="390"/>
      <c r="L661" s="385"/>
      <c r="M661" s="385"/>
      <c r="N661" s="386">
        <v>674</v>
      </c>
    </row>
    <row r="662" spans="1:14" ht="15" x14ac:dyDescent="0.25">
      <c r="A662" s="520"/>
      <c r="B662" s="380"/>
      <c r="C662" s="389"/>
      <c r="D662" s="382"/>
      <c r="E662" s="391"/>
      <c r="F662" s="381"/>
      <c r="G662" s="381"/>
      <c r="H662" s="389"/>
      <c r="I662" s="381"/>
      <c r="J662" s="389"/>
      <c r="K662" s="392"/>
      <c r="L662" s="385"/>
      <c r="M662" s="385"/>
      <c r="N662" s="386">
        <v>675</v>
      </c>
    </row>
    <row r="663" spans="1:14" ht="15" x14ac:dyDescent="0.25">
      <c r="A663" s="520"/>
      <c r="B663" s="380"/>
      <c r="C663" s="389"/>
      <c r="D663" s="382"/>
      <c r="E663" s="391"/>
      <c r="F663" s="381"/>
      <c r="G663" s="381"/>
      <c r="H663" s="389"/>
      <c r="I663" s="381"/>
      <c r="J663" s="389"/>
      <c r="K663" s="390"/>
      <c r="L663" s="385"/>
      <c r="M663" s="385"/>
      <c r="N663" s="386">
        <v>676</v>
      </c>
    </row>
    <row r="664" spans="1:14" ht="15" x14ac:dyDescent="0.25">
      <c r="A664" s="520"/>
      <c r="B664" s="380"/>
      <c r="C664" s="389"/>
      <c r="D664" s="382"/>
      <c r="E664" s="391"/>
      <c r="F664" s="381"/>
      <c r="G664" s="381"/>
      <c r="H664" s="389"/>
      <c r="I664" s="381"/>
      <c r="J664" s="389"/>
      <c r="K664" s="390"/>
      <c r="L664" s="385"/>
      <c r="M664" s="385"/>
      <c r="N664" s="386">
        <v>677</v>
      </c>
    </row>
    <row r="665" spans="1:14" ht="15" x14ac:dyDescent="0.25">
      <c r="A665" s="520"/>
      <c r="B665" s="380"/>
      <c r="C665" s="389"/>
      <c r="D665" s="382"/>
      <c r="E665" s="391"/>
      <c r="F665" s="381"/>
      <c r="G665" s="381"/>
      <c r="H665" s="389"/>
      <c r="I665" s="381"/>
      <c r="J665" s="389"/>
      <c r="K665" s="392"/>
      <c r="L665" s="385"/>
      <c r="M665" s="385"/>
      <c r="N665" s="386">
        <v>678</v>
      </c>
    </row>
    <row r="666" spans="1:14" ht="15" x14ac:dyDescent="0.25">
      <c r="A666" s="520"/>
      <c r="B666" s="380"/>
      <c r="C666" s="389"/>
      <c r="D666" s="382"/>
      <c r="E666" s="391"/>
      <c r="F666" s="381"/>
      <c r="G666" s="381"/>
      <c r="H666" s="389"/>
      <c r="I666" s="381"/>
      <c r="J666" s="389"/>
      <c r="K666" s="390"/>
      <c r="L666" s="385"/>
      <c r="M666" s="385"/>
      <c r="N666" s="386">
        <v>679</v>
      </c>
    </row>
    <row r="667" spans="1:14" ht="15" x14ac:dyDescent="0.25">
      <c r="A667" s="520"/>
      <c r="B667" s="380"/>
      <c r="C667" s="389"/>
      <c r="D667" s="382"/>
      <c r="E667" s="391"/>
      <c r="F667" s="381"/>
      <c r="G667" s="381"/>
      <c r="H667" s="389"/>
      <c r="I667" s="381"/>
      <c r="J667" s="389"/>
      <c r="K667" s="390"/>
      <c r="L667" s="385"/>
      <c r="M667" s="385"/>
      <c r="N667" s="386">
        <v>680</v>
      </c>
    </row>
    <row r="668" spans="1:14" ht="15" x14ac:dyDescent="0.25">
      <c r="A668" s="520"/>
      <c r="B668" s="380"/>
      <c r="C668" s="389"/>
      <c r="D668" s="382"/>
      <c r="E668" s="391"/>
      <c r="F668" s="381"/>
      <c r="G668" s="381"/>
      <c r="H668" s="389"/>
      <c r="I668" s="381"/>
      <c r="J668" s="389"/>
      <c r="K668" s="392"/>
      <c r="L668" s="385"/>
      <c r="M668" s="385"/>
      <c r="N668" s="386">
        <v>681</v>
      </c>
    </row>
    <row r="669" spans="1:14" ht="15" x14ac:dyDescent="0.25">
      <c r="A669" s="520"/>
      <c r="B669" s="380"/>
      <c r="C669" s="389"/>
      <c r="D669" s="382"/>
      <c r="E669" s="391"/>
      <c r="F669" s="381"/>
      <c r="G669" s="381"/>
      <c r="H669" s="389"/>
      <c r="I669" s="381"/>
      <c r="J669" s="389"/>
      <c r="K669" s="392"/>
      <c r="L669" s="385"/>
      <c r="M669" s="385"/>
      <c r="N669" s="386">
        <v>682</v>
      </c>
    </row>
    <row r="670" spans="1:14" ht="15" x14ac:dyDescent="0.25">
      <c r="A670" s="520"/>
      <c r="B670" s="380"/>
      <c r="C670" s="389"/>
      <c r="D670" s="382"/>
      <c r="E670" s="391"/>
      <c r="F670" s="381"/>
      <c r="G670" s="381"/>
      <c r="H670" s="389"/>
      <c r="I670" s="381"/>
      <c r="J670" s="389"/>
      <c r="K670" s="390"/>
      <c r="L670" s="385"/>
      <c r="M670" s="385"/>
      <c r="N670" s="386">
        <v>683</v>
      </c>
    </row>
    <row r="671" spans="1:14" ht="15" x14ac:dyDescent="0.25">
      <c r="A671" s="520"/>
      <c r="B671" s="380"/>
      <c r="C671" s="389"/>
      <c r="D671" s="382"/>
      <c r="E671" s="388"/>
      <c r="F671" s="381"/>
      <c r="G671" s="381"/>
      <c r="H671" s="387"/>
      <c r="I671" s="381"/>
      <c r="J671" s="389"/>
      <c r="K671" s="392"/>
      <c r="L671" s="385"/>
      <c r="M671" s="385"/>
      <c r="N671" s="386">
        <v>684</v>
      </c>
    </row>
    <row r="672" spans="1:14" ht="15" x14ac:dyDescent="0.25">
      <c r="A672" s="520"/>
      <c r="B672" s="380"/>
      <c r="C672" s="389"/>
      <c r="D672" s="382"/>
      <c r="E672" s="391"/>
      <c r="F672" s="381"/>
      <c r="G672" s="381"/>
      <c r="H672" s="389"/>
      <c r="I672" s="381"/>
      <c r="J672" s="389"/>
      <c r="K672" s="390"/>
      <c r="L672" s="385"/>
      <c r="M672" s="385"/>
      <c r="N672" s="386">
        <v>685</v>
      </c>
    </row>
    <row r="673" spans="1:14" ht="15" x14ac:dyDescent="0.25">
      <c r="A673" s="520"/>
      <c r="B673" s="380"/>
      <c r="C673" s="389"/>
      <c r="D673" s="382"/>
      <c r="E673" s="391"/>
      <c r="F673" s="381"/>
      <c r="G673" s="381"/>
      <c r="H673" s="389"/>
      <c r="I673" s="381"/>
      <c r="J673" s="389"/>
      <c r="K673" s="390"/>
      <c r="L673" s="385"/>
      <c r="M673" s="385"/>
      <c r="N673" s="386">
        <v>686</v>
      </c>
    </row>
    <row r="674" spans="1:14" ht="15" x14ac:dyDescent="0.25">
      <c r="A674" s="520"/>
      <c r="B674" s="380"/>
      <c r="C674" s="389"/>
      <c r="D674" s="382"/>
      <c r="E674" s="391"/>
      <c r="F674" s="381"/>
      <c r="G674" s="381"/>
      <c r="H674" s="389"/>
      <c r="I674" s="381"/>
      <c r="J674" s="389"/>
      <c r="K674" s="390"/>
      <c r="L674" s="385"/>
      <c r="M674" s="385"/>
      <c r="N674" s="386">
        <v>687</v>
      </c>
    </row>
    <row r="675" spans="1:14" ht="15" x14ac:dyDescent="0.25">
      <c r="A675" s="520"/>
      <c r="B675" s="380"/>
      <c r="C675" s="389"/>
      <c r="D675" s="382"/>
      <c r="E675" s="391"/>
      <c r="F675" s="381"/>
      <c r="G675" s="381"/>
      <c r="H675" s="389"/>
      <c r="I675" s="381"/>
      <c r="J675" s="389"/>
      <c r="K675" s="390"/>
      <c r="L675" s="385"/>
      <c r="M675" s="385"/>
      <c r="N675" s="386">
        <v>688</v>
      </c>
    </row>
    <row r="676" spans="1:14" ht="15" x14ac:dyDescent="0.25">
      <c r="A676" s="520"/>
      <c r="B676" s="380"/>
      <c r="C676" s="389"/>
      <c r="D676" s="382"/>
      <c r="E676" s="391"/>
      <c r="F676" s="381"/>
      <c r="G676" s="381"/>
      <c r="H676" s="389"/>
      <c r="I676" s="381"/>
      <c r="J676" s="389"/>
      <c r="K676" s="390"/>
      <c r="L676" s="385"/>
      <c r="M676" s="385"/>
      <c r="N676" s="386">
        <v>689</v>
      </c>
    </row>
    <row r="677" spans="1:14" ht="15" x14ac:dyDescent="0.25">
      <c r="A677" s="520"/>
      <c r="B677" s="380"/>
      <c r="C677" s="389"/>
      <c r="D677" s="382"/>
      <c r="E677" s="391"/>
      <c r="F677" s="381"/>
      <c r="G677" s="381"/>
      <c r="H677" s="389"/>
      <c r="I677" s="381"/>
      <c r="J677" s="389"/>
      <c r="K677" s="390"/>
      <c r="L677" s="385"/>
      <c r="M677" s="385"/>
      <c r="N677" s="386">
        <v>690</v>
      </c>
    </row>
    <row r="678" spans="1:14" ht="15" x14ac:dyDescent="0.25">
      <c r="A678" s="520"/>
      <c r="B678" s="380"/>
      <c r="C678" s="389"/>
      <c r="D678" s="382"/>
      <c r="E678" s="391"/>
      <c r="F678" s="381"/>
      <c r="G678" s="381"/>
      <c r="H678" s="389"/>
      <c r="I678" s="381"/>
      <c r="J678" s="389"/>
      <c r="K678" s="390"/>
      <c r="L678" s="385"/>
      <c r="M678" s="385"/>
      <c r="N678" s="386">
        <v>691</v>
      </c>
    </row>
    <row r="679" spans="1:14" ht="15" x14ac:dyDescent="0.25">
      <c r="A679" s="520"/>
      <c r="B679" s="380"/>
      <c r="C679" s="389"/>
      <c r="D679" s="382"/>
      <c r="E679" s="391"/>
      <c r="F679" s="381"/>
      <c r="G679" s="381"/>
      <c r="H679" s="389"/>
      <c r="I679" s="381"/>
      <c r="J679" s="389"/>
      <c r="K679" s="390"/>
      <c r="L679" s="385"/>
      <c r="M679" s="385"/>
      <c r="N679" s="386">
        <v>692</v>
      </c>
    </row>
    <row r="680" spans="1:14" ht="15" x14ac:dyDescent="0.25">
      <c r="A680" s="520"/>
      <c r="B680" s="380"/>
      <c r="C680" s="389"/>
      <c r="D680" s="382"/>
      <c r="E680" s="391"/>
      <c r="F680" s="381"/>
      <c r="G680" s="381"/>
      <c r="H680" s="389"/>
      <c r="I680" s="381"/>
      <c r="J680" s="389"/>
      <c r="K680" s="390"/>
      <c r="L680" s="385"/>
      <c r="M680" s="385"/>
      <c r="N680" s="386">
        <v>693</v>
      </c>
    </row>
    <row r="681" spans="1:14" ht="15" x14ac:dyDescent="0.25">
      <c r="A681" s="520"/>
      <c r="B681" s="380"/>
      <c r="C681" s="389"/>
      <c r="D681" s="382"/>
      <c r="E681" s="391"/>
      <c r="F681" s="381"/>
      <c r="G681" s="381"/>
      <c r="H681" s="389"/>
      <c r="I681" s="381"/>
      <c r="J681" s="389"/>
      <c r="K681" s="392"/>
      <c r="L681" s="385"/>
      <c r="M681" s="385"/>
      <c r="N681" s="386">
        <v>694</v>
      </c>
    </row>
    <row r="682" spans="1:14" ht="15" x14ac:dyDescent="0.25">
      <c r="A682" s="520"/>
      <c r="B682" s="380"/>
      <c r="C682" s="389"/>
      <c r="D682" s="382"/>
      <c r="E682" s="391"/>
      <c r="F682" s="381"/>
      <c r="G682" s="381"/>
      <c r="H682" s="389"/>
      <c r="I682" s="381"/>
      <c r="J682" s="389"/>
      <c r="K682" s="390"/>
      <c r="L682" s="385"/>
      <c r="M682" s="385"/>
      <c r="N682" s="386">
        <v>695</v>
      </c>
    </row>
    <row r="683" spans="1:14" ht="15" x14ac:dyDescent="0.25">
      <c r="A683" s="520"/>
      <c r="B683" s="380"/>
      <c r="C683" s="389"/>
      <c r="D683" s="382"/>
      <c r="E683" s="391"/>
      <c r="F683" s="381"/>
      <c r="G683" s="381"/>
      <c r="H683" s="389"/>
      <c r="I683" s="381"/>
      <c r="J683" s="389"/>
      <c r="K683" s="390"/>
      <c r="L683" s="385"/>
      <c r="M683" s="385"/>
      <c r="N683" s="386">
        <v>696</v>
      </c>
    </row>
    <row r="684" spans="1:14" ht="15" x14ac:dyDescent="0.25">
      <c r="A684" s="520"/>
      <c r="B684" s="380"/>
      <c r="C684" s="389"/>
      <c r="D684" s="382"/>
      <c r="E684" s="391"/>
      <c r="F684" s="381"/>
      <c r="G684" s="381"/>
      <c r="H684" s="389"/>
      <c r="I684" s="381"/>
      <c r="J684" s="389"/>
      <c r="K684" s="390"/>
      <c r="L684" s="385"/>
      <c r="M684" s="385"/>
      <c r="N684" s="386">
        <v>697</v>
      </c>
    </row>
    <row r="685" spans="1:14" ht="15" x14ac:dyDescent="0.25">
      <c r="A685" s="520"/>
      <c r="B685" s="380"/>
      <c r="C685" s="389"/>
      <c r="D685" s="382"/>
      <c r="E685" s="391"/>
      <c r="F685" s="381"/>
      <c r="G685" s="381"/>
      <c r="H685" s="389"/>
      <c r="I685" s="381"/>
      <c r="J685" s="389"/>
      <c r="K685" s="390"/>
      <c r="L685" s="385"/>
      <c r="M685" s="385"/>
      <c r="N685" s="386">
        <v>698</v>
      </c>
    </row>
    <row r="686" spans="1:14" ht="15" x14ac:dyDescent="0.25">
      <c r="A686" s="520"/>
      <c r="B686" s="380"/>
      <c r="C686" s="389"/>
      <c r="D686" s="382"/>
      <c r="E686" s="391"/>
      <c r="F686" s="381"/>
      <c r="G686" s="381"/>
      <c r="H686" s="389"/>
      <c r="I686" s="381"/>
      <c r="J686" s="389"/>
      <c r="K686" s="390"/>
      <c r="L686" s="385"/>
      <c r="M686" s="385"/>
      <c r="N686" s="386">
        <v>699</v>
      </c>
    </row>
    <row r="687" spans="1:14" ht="15" x14ac:dyDescent="0.25">
      <c r="A687" s="520"/>
      <c r="B687" s="380"/>
      <c r="C687" s="389"/>
      <c r="D687" s="382"/>
      <c r="E687" s="391"/>
      <c r="F687" s="381"/>
      <c r="G687" s="381"/>
      <c r="H687" s="389"/>
      <c r="I687" s="381"/>
      <c r="J687" s="389"/>
      <c r="K687" s="390"/>
      <c r="L687" s="385"/>
      <c r="M687" s="385"/>
      <c r="N687" s="386">
        <v>700</v>
      </c>
    </row>
    <row r="688" spans="1:14" ht="15" x14ac:dyDescent="0.25">
      <c r="A688" s="520"/>
      <c r="B688" s="380"/>
      <c r="C688" s="389"/>
      <c r="D688" s="382"/>
      <c r="E688" s="391"/>
      <c r="F688" s="381"/>
      <c r="G688" s="381"/>
      <c r="H688" s="389"/>
      <c r="I688" s="381"/>
      <c r="J688" s="389"/>
      <c r="K688" s="390"/>
      <c r="L688" s="385"/>
      <c r="M688" s="385"/>
      <c r="N688" s="386">
        <v>701</v>
      </c>
    </row>
    <row r="689" spans="1:14" ht="15" x14ac:dyDescent="0.25">
      <c r="A689" s="520"/>
      <c r="B689" s="380"/>
      <c r="C689" s="389"/>
      <c r="D689" s="382"/>
      <c r="E689" s="391"/>
      <c r="F689" s="381"/>
      <c r="G689" s="381"/>
      <c r="H689" s="389"/>
      <c r="I689" s="381"/>
      <c r="J689" s="389"/>
      <c r="K689" s="390"/>
      <c r="L689" s="385"/>
      <c r="M689" s="385"/>
      <c r="N689" s="386">
        <v>702</v>
      </c>
    </row>
    <row r="690" spans="1:14" ht="15" x14ac:dyDescent="0.25">
      <c r="A690" s="520"/>
      <c r="B690" s="380"/>
      <c r="C690" s="389"/>
      <c r="D690" s="382"/>
      <c r="E690" s="391"/>
      <c r="F690" s="381"/>
      <c r="G690" s="381"/>
      <c r="H690" s="389"/>
      <c r="I690" s="381"/>
      <c r="J690" s="389"/>
      <c r="K690" s="390"/>
      <c r="L690" s="385"/>
      <c r="M690" s="385"/>
      <c r="N690" s="386">
        <v>703</v>
      </c>
    </row>
    <row r="691" spans="1:14" ht="15" x14ac:dyDescent="0.25">
      <c r="A691" s="520"/>
      <c r="B691" s="380"/>
      <c r="C691" s="389"/>
      <c r="D691" s="382"/>
      <c r="E691" s="391"/>
      <c r="F691" s="381"/>
      <c r="G691" s="381"/>
      <c r="H691" s="389"/>
      <c r="I691" s="381"/>
      <c r="J691" s="389"/>
      <c r="K691" s="390"/>
      <c r="L691" s="385"/>
      <c r="M691" s="385"/>
      <c r="N691" s="386">
        <v>704</v>
      </c>
    </row>
    <row r="692" spans="1:14" ht="15" x14ac:dyDescent="0.25">
      <c r="A692" s="520"/>
      <c r="B692" s="380"/>
      <c r="C692" s="389"/>
      <c r="D692" s="382"/>
      <c r="E692" s="391"/>
      <c r="F692" s="381"/>
      <c r="G692" s="381"/>
      <c r="H692" s="389"/>
      <c r="I692" s="381"/>
      <c r="J692" s="389"/>
      <c r="K692" s="390"/>
      <c r="L692" s="385"/>
      <c r="M692" s="385"/>
      <c r="N692" s="386">
        <v>705</v>
      </c>
    </row>
    <row r="693" spans="1:14" ht="15" x14ac:dyDescent="0.25">
      <c r="A693" s="520"/>
      <c r="B693" s="380"/>
      <c r="C693" s="389"/>
      <c r="D693" s="382"/>
      <c r="E693" s="391"/>
      <c r="F693" s="381"/>
      <c r="G693" s="381"/>
      <c r="H693" s="389"/>
      <c r="I693" s="381"/>
      <c r="J693" s="389"/>
      <c r="K693" s="390"/>
      <c r="L693" s="385"/>
      <c r="M693" s="385"/>
      <c r="N693" s="386">
        <v>706</v>
      </c>
    </row>
    <row r="694" spans="1:14" ht="15" x14ac:dyDescent="0.25">
      <c r="A694" s="520"/>
      <c r="B694" s="380"/>
      <c r="C694" s="389"/>
      <c r="D694" s="382"/>
      <c r="E694" s="391"/>
      <c r="F694" s="381"/>
      <c r="G694" s="381"/>
      <c r="H694" s="389"/>
      <c r="I694" s="381"/>
      <c r="J694" s="389"/>
      <c r="K694" s="390"/>
      <c r="L694" s="385"/>
      <c r="M694" s="385"/>
      <c r="N694" s="386">
        <v>707</v>
      </c>
    </row>
    <row r="695" spans="1:14" ht="15" x14ac:dyDescent="0.25">
      <c r="A695" s="520"/>
      <c r="B695" s="380"/>
      <c r="C695" s="389"/>
      <c r="D695" s="382"/>
      <c r="E695" s="391"/>
      <c r="F695" s="381"/>
      <c r="G695" s="381"/>
      <c r="H695" s="389"/>
      <c r="I695" s="381"/>
      <c r="J695" s="389"/>
      <c r="K695" s="390"/>
      <c r="L695" s="385"/>
      <c r="M695" s="385"/>
      <c r="N695" s="386">
        <v>708</v>
      </c>
    </row>
    <row r="696" spans="1:14" ht="15" x14ac:dyDescent="0.25">
      <c r="A696" s="520"/>
      <c r="B696" s="380"/>
      <c r="C696" s="389"/>
      <c r="D696" s="382"/>
      <c r="E696" s="391"/>
      <c r="F696" s="381"/>
      <c r="G696" s="381"/>
      <c r="H696" s="389"/>
      <c r="I696" s="381"/>
      <c r="J696" s="389"/>
      <c r="K696" s="390"/>
      <c r="L696" s="385"/>
      <c r="M696" s="385"/>
      <c r="N696" s="386">
        <v>709</v>
      </c>
    </row>
    <row r="697" spans="1:14" ht="15" x14ac:dyDescent="0.25">
      <c r="A697" s="520"/>
      <c r="B697" s="380"/>
      <c r="C697" s="389"/>
      <c r="D697" s="382"/>
      <c r="E697" s="391"/>
      <c r="F697" s="381"/>
      <c r="G697" s="381"/>
      <c r="H697" s="389"/>
      <c r="I697" s="381"/>
      <c r="J697" s="389"/>
      <c r="K697" s="390"/>
      <c r="L697" s="385"/>
      <c r="M697" s="385"/>
      <c r="N697" s="386">
        <v>710</v>
      </c>
    </row>
    <row r="698" spans="1:14" ht="15" x14ac:dyDescent="0.25">
      <c r="A698" s="520"/>
      <c r="B698" s="380"/>
      <c r="C698" s="389"/>
      <c r="D698" s="382"/>
      <c r="E698" s="391"/>
      <c r="F698" s="381"/>
      <c r="G698" s="381"/>
      <c r="H698" s="389"/>
      <c r="I698" s="381"/>
      <c r="J698" s="389"/>
      <c r="K698" s="390"/>
      <c r="L698" s="385"/>
      <c r="M698" s="385"/>
      <c r="N698" s="386">
        <v>711</v>
      </c>
    </row>
    <row r="699" spans="1:14" ht="15" x14ac:dyDescent="0.25">
      <c r="A699" s="520"/>
      <c r="B699" s="380"/>
      <c r="C699" s="389"/>
      <c r="D699" s="382"/>
      <c r="E699" s="391"/>
      <c r="F699" s="381"/>
      <c r="G699" s="381"/>
      <c r="H699" s="389"/>
      <c r="I699" s="381"/>
      <c r="J699" s="389"/>
      <c r="K699" s="392"/>
      <c r="L699" s="385"/>
      <c r="M699" s="385"/>
      <c r="N699" s="386">
        <v>712</v>
      </c>
    </row>
    <row r="700" spans="1:14" ht="15" x14ac:dyDescent="0.25">
      <c r="A700" s="520"/>
      <c r="B700" s="380"/>
      <c r="C700" s="389"/>
      <c r="D700" s="382"/>
      <c r="E700" s="391"/>
      <c r="F700" s="381"/>
      <c r="G700" s="381"/>
      <c r="H700" s="389"/>
      <c r="I700" s="381"/>
      <c r="J700" s="389"/>
      <c r="K700" s="392"/>
      <c r="L700" s="385"/>
      <c r="M700" s="385"/>
      <c r="N700" s="386">
        <v>713</v>
      </c>
    </row>
    <row r="701" spans="1:14" ht="15" x14ac:dyDescent="0.25">
      <c r="A701" s="520"/>
      <c r="B701" s="380"/>
      <c r="C701" s="389"/>
      <c r="D701" s="382"/>
      <c r="E701" s="391"/>
      <c r="F701" s="381"/>
      <c r="G701" s="381"/>
      <c r="H701" s="389"/>
      <c r="I701" s="381"/>
      <c r="J701" s="389"/>
      <c r="K701" s="390"/>
      <c r="L701" s="385"/>
      <c r="M701" s="385"/>
      <c r="N701" s="386">
        <v>714</v>
      </c>
    </row>
    <row r="702" spans="1:14" ht="15" x14ac:dyDescent="0.25">
      <c r="A702" s="520"/>
      <c r="B702" s="380"/>
      <c r="C702" s="389"/>
      <c r="D702" s="382"/>
      <c r="E702" s="391"/>
      <c r="F702" s="381"/>
      <c r="G702" s="381"/>
      <c r="H702" s="389"/>
      <c r="I702" s="381"/>
      <c r="J702" s="389"/>
      <c r="K702" s="390"/>
      <c r="L702" s="385"/>
      <c r="M702" s="385"/>
      <c r="N702" s="386">
        <v>715</v>
      </c>
    </row>
    <row r="703" spans="1:14" ht="15" x14ac:dyDescent="0.25">
      <c r="A703" s="520"/>
      <c r="B703" s="380"/>
      <c r="C703" s="389"/>
      <c r="D703" s="382"/>
      <c r="E703" s="391"/>
      <c r="F703" s="381"/>
      <c r="G703" s="381"/>
      <c r="H703" s="389"/>
      <c r="I703" s="381"/>
      <c r="J703" s="389"/>
      <c r="K703" s="390"/>
      <c r="L703" s="385"/>
      <c r="M703" s="385"/>
      <c r="N703" s="386">
        <v>716</v>
      </c>
    </row>
    <row r="704" spans="1:14" ht="15" x14ac:dyDescent="0.25">
      <c r="A704" s="520"/>
      <c r="B704" s="380"/>
      <c r="C704" s="389"/>
      <c r="D704" s="382"/>
      <c r="E704" s="391"/>
      <c r="F704" s="381"/>
      <c r="G704" s="381"/>
      <c r="H704" s="389"/>
      <c r="I704" s="381"/>
      <c r="J704" s="389"/>
      <c r="K704" s="392"/>
      <c r="L704" s="385"/>
      <c r="M704" s="385"/>
      <c r="N704" s="386">
        <v>717</v>
      </c>
    </row>
    <row r="705" spans="1:14" ht="15" x14ac:dyDescent="0.25">
      <c r="A705" s="520"/>
      <c r="B705" s="380"/>
      <c r="C705" s="389"/>
      <c r="D705" s="382"/>
      <c r="E705" s="391"/>
      <c r="F705" s="381"/>
      <c r="G705" s="381"/>
      <c r="H705" s="389"/>
      <c r="I705" s="381"/>
      <c r="J705" s="389"/>
      <c r="K705" s="390"/>
      <c r="L705" s="385"/>
      <c r="M705" s="385"/>
      <c r="N705" s="386">
        <v>718</v>
      </c>
    </row>
    <row r="706" spans="1:14" ht="15" x14ac:dyDescent="0.25">
      <c r="A706" s="520"/>
      <c r="B706" s="380"/>
      <c r="C706" s="389"/>
      <c r="D706" s="382"/>
      <c r="E706" s="391"/>
      <c r="F706" s="381"/>
      <c r="G706" s="381"/>
      <c r="H706" s="389"/>
      <c r="I706" s="381"/>
      <c r="J706" s="389"/>
      <c r="K706" s="390"/>
      <c r="L706" s="385"/>
      <c r="M706" s="385"/>
      <c r="N706" s="386">
        <v>719</v>
      </c>
    </row>
    <row r="707" spans="1:14" ht="15" x14ac:dyDescent="0.25">
      <c r="A707" s="520"/>
      <c r="B707" s="380"/>
      <c r="C707" s="389"/>
      <c r="D707" s="382"/>
      <c r="E707" s="391"/>
      <c r="F707" s="381"/>
      <c r="G707" s="381"/>
      <c r="H707" s="389"/>
      <c r="I707" s="381"/>
      <c r="J707" s="389"/>
      <c r="K707" s="392"/>
      <c r="L707" s="385"/>
      <c r="M707" s="385"/>
      <c r="N707" s="386">
        <v>720</v>
      </c>
    </row>
    <row r="708" spans="1:14" ht="15" x14ac:dyDescent="0.25">
      <c r="A708" s="520"/>
      <c r="B708" s="380"/>
      <c r="C708" s="389"/>
      <c r="D708" s="382"/>
      <c r="E708" s="391"/>
      <c r="F708" s="381"/>
      <c r="G708" s="381"/>
      <c r="H708" s="389"/>
      <c r="I708" s="381"/>
      <c r="J708" s="389"/>
      <c r="K708" s="392"/>
      <c r="L708" s="385"/>
      <c r="M708" s="385"/>
      <c r="N708" s="386">
        <v>721</v>
      </c>
    </row>
    <row r="709" spans="1:14" ht="15" x14ac:dyDescent="0.25">
      <c r="A709" s="520"/>
      <c r="B709" s="380"/>
      <c r="C709" s="389"/>
      <c r="D709" s="382"/>
      <c r="E709" s="391"/>
      <c r="F709" s="381"/>
      <c r="G709" s="381"/>
      <c r="H709" s="389"/>
      <c r="I709" s="381"/>
      <c r="J709" s="389"/>
      <c r="K709" s="392"/>
      <c r="L709" s="385"/>
      <c r="M709" s="385"/>
      <c r="N709" s="386">
        <v>722</v>
      </c>
    </row>
    <row r="710" spans="1:14" ht="15" x14ac:dyDescent="0.25">
      <c r="A710" s="520"/>
      <c r="B710" s="380"/>
      <c r="C710" s="389"/>
      <c r="D710" s="382"/>
      <c r="E710" s="391"/>
      <c r="F710" s="381"/>
      <c r="G710" s="381"/>
      <c r="H710" s="389"/>
      <c r="I710" s="381"/>
      <c r="J710" s="389"/>
      <c r="K710" s="390"/>
      <c r="L710" s="385"/>
      <c r="M710" s="385"/>
      <c r="N710" s="386">
        <v>723</v>
      </c>
    </row>
    <row r="711" spans="1:14" ht="15" x14ac:dyDescent="0.25">
      <c r="A711" s="520"/>
      <c r="B711" s="380"/>
      <c r="C711" s="389"/>
      <c r="D711" s="382"/>
      <c r="E711" s="391"/>
      <c r="F711" s="381"/>
      <c r="G711" s="381"/>
      <c r="H711" s="389"/>
      <c r="I711" s="381"/>
      <c r="J711" s="389"/>
      <c r="K711" s="392"/>
      <c r="L711" s="385"/>
      <c r="M711" s="385"/>
      <c r="N711" s="386">
        <v>724</v>
      </c>
    </row>
    <row r="712" spans="1:14" ht="15" x14ac:dyDescent="0.25">
      <c r="A712" s="520"/>
      <c r="B712" s="380"/>
      <c r="C712" s="389"/>
      <c r="D712" s="382"/>
      <c r="E712" s="391"/>
      <c r="F712" s="381"/>
      <c r="G712" s="381"/>
      <c r="H712" s="389"/>
      <c r="I712" s="381"/>
      <c r="J712" s="389"/>
      <c r="K712" s="390"/>
      <c r="L712" s="385"/>
      <c r="M712" s="385"/>
      <c r="N712" s="386">
        <v>725</v>
      </c>
    </row>
    <row r="713" spans="1:14" ht="15" x14ac:dyDescent="0.25">
      <c r="A713" s="520"/>
      <c r="B713" s="380"/>
      <c r="C713" s="389"/>
      <c r="D713" s="382"/>
      <c r="E713" s="391"/>
      <c r="F713" s="381"/>
      <c r="G713" s="381"/>
      <c r="H713" s="389"/>
      <c r="I713" s="381"/>
      <c r="J713" s="389"/>
      <c r="K713" s="390"/>
      <c r="L713" s="385"/>
      <c r="M713" s="385"/>
      <c r="N713" s="386">
        <v>726</v>
      </c>
    </row>
    <row r="714" spans="1:14" ht="15" x14ac:dyDescent="0.25">
      <c r="A714" s="520"/>
      <c r="B714" s="380"/>
      <c r="C714" s="389"/>
      <c r="D714" s="382"/>
      <c r="E714" s="391"/>
      <c r="F714" s="381"/>
      <c r="G714" s="381"/>
      <c r="H714" s="389"/>
      <c r="I714" s="381"/>
      <c r="J714" s="389"/>
      <c r="K714" s="390"/>
      <c r="L714" s="385"/>
      <c r="M714" s="385"/>
      <c r="N714" s="386">
        <v>727</v>
      </c>
    </row>
    <row r="715" spans="1:14" ht="15" x14ac:dyDescent="0.25">
      <c r="A715" s="520"/>
      <c r="B715" s="380"/>
      <c r="C715" s="389"/>
      <c r="D715" s="382"/>
      <c r="E715" s="391"/>
      <c r="F715" s="381"/>
      <c r="G715" s="381"/>
      <c r="H715" s="389"/>
      <c r="I715" s="381"/>
      <c r="J715" s="389"/>
      <c r="K715" s="390"/>
      <c r="L715" s="385"/>
      <c r="M715" s="385"/>
      <c r="N715" s="386">
        <v>728</v>
      </c>
    </row>
    <row r="716" spans="1:14" ht="15" x14ac:dyDescent="0.25">
      <c r="A716" s="520"/>
      <c r="B716" s="380"/>
      <c r="C716" s="389"/>
      <c r="D716" s="382"/>
      <c r="E716" s="391"/>
      <c r="F716" s="381"/>
      <c r="G716" s="381"/>
      <c r="H716" s="389"/>
      <c r="I716" s="381"/>
      <c r="J716" s="389"/>
      <c r="K716" s="390"/>
      <c r="L716" s="385"/>
      <c r="M716" s="385"/>
      <c r="N716" s="386">
        <v>729</v>
      </c>
    </row>
    <row r="717" spans="1:14" ht="15" x14ac:dyDescent="0.25">
      <c r="A717" s="520"/>
      <c r="B717" s="380"/>
      <c r="C717" s="389"/>
      <c r="D717" s="382"/>
      <c r="E717" s="391"/>
      <c r="F717" s="381"/>
      <c r="G717" s="381"/>
      <c r="H717" s="389"/>
      <c r="I717" s="381"/>
      <c r="J717" s="389"/>
      <c r="K717" s="390"/>
      <c r="L717" s="385"/>
      <c r="M717" s="385"/>
      <c r="N717" s="386">
        <v>730</v>
      </c>
    </row>
    <row r="718" spans="1:14" ht="15" x14ac:dyDescent="0.25">
      <c r="A718" s="520"/>
      <c r="B718" s="380"/>
      <c r="C718" s="389"/>
      <c r="D718" s="382"/>
      <c r="E718" s="391"/>
      <c r="F718" s="381"/>
      <c r="G718" s="381"/>
      <c r="H718" s="389"/>
      <c r="I718" s="381"/>
      <c r="J718" s="389"/>
      <c r="K718" s="390"/>
      <c r="L718" s="385"/>
      <c r="M718" s="385"/>
      <c r="N718" s="386">
        <v>731</v>
      </c>
    </row>
    <row r="719" spans="1:14" ht="15" x14ac:dyDescent="0.25">
      <c r="A719" s="520"/>
      <c r="B719" s="380"/>
      <c r="C719" s="389"/>
      <c r="D719" s="382"/>
      <c r="E719" s="391"/>
      <c r="F719" s="381"/>
      <c r="G719" s="381"/>
      <c r="H719" s="389"/>
      <c r="I719" s="381"/>
      <c r="J719" s="389"/>
      <c r="K719" s="390"/>
      <c r="L719" s="385"/>
      <c r="M719" s="385"/>
      <c r="N719" s="386">
        <v>732</v>
      </c>
    </row>
    <row r="720" spans="1:14" ht="15" x14ac:dyDescent="0.25">
      <c r="A720" s="520"/>
      <c r="B720" s="380"/>
      <c r="C720" s="389"/>
      <c r="D720" s="382"/>
      <c r="E720" s="391"/>
      <c r="F720" s="381"/>
      <c r="G720" s="381"/>
      <c r="H720" s="389"/>
      <c r="I720" s="381"/>
      <c r="J720" s="389"/>
      <c r="K720" s="390"/>
      <c r="L720" s="385"/>
      <c r="M720" s="385"/>
      <c r="N720" s="386">
        <v>733</v>
      </c>
    </row>
    <row r="721" spans="1:14" ht="15" x14ac:dyDescent="0.25">
      <c r="A721" s="520"/>
      <c r="B721" s="380"/>
      <c r="C721" s="389"/>
      <c r="D721" s="382"/>
      <c r="E721" s="391"/>
      <c r="F721" s="381"/>
      <c r="G721" s="381"/>
      <c r="H721" s="389"/>
      <c r="I721" s="381"/>
      <c r="J721" s="389"/>
      <c r="K721" s="390"/>
      <c r="L721" s="385"/>
      <c r="M721" s="385"/>
      <c r="N721" s="386">
        <v>734</v>
      </c>
    </row>
    <row r="722" spans="1:14" ht="15" x14ac:dyDescent="0.25">
      <c r="A722" s="520"/>
      <c r="B722" s="380"/>
      <c r="C722" s="389"/>
      <c r="D722" s="382"/>
      <c r="E722" s="391"/>
      <c r="F722" s="381"/>
      <c r="G722" s="381"/>
      <c r="H722" s="389"/>
      <c r="I722" s="381"/>
      <c r="J722" s="389"/>
      <c r="K722" s="390"/>
      <c r="L722" s="385"/>
      <c r="M722" s="385"/>
      <c r="N722" s="386">
        <v>735</v>
      </c>
    </row>
    <row r="723" spans="1:14" ht="15" x14ac:dyDescent="0.25">
      <c r="A723" s="520"/>
      <c r="B723" s="380"/>
      <c r="C723" s="389"/>
      <c r="D723" s="382"/>
      <c r="E723" s="391"/>
      <c r="F723" s="381"/>
      <c r="G723" s="381"/>
      <c r="H723" s="389"/>
      <c r="I723" s="381"/>
      <c r="J723" s="389"/>
      <c r="K723" s="390"/>
      <c r="L723" s="385"/>
      <c r="M723" s="385"/>
      <c r="N723" s="386">
        <v>736</v>
      </c>
    </row>
    <row r="724" spans="1:14" ht="15" x14ac:dyDescent="0.25">
      <c r="A724" s="520"/>
      <c r="B724" s="380"/>
      <c r="C724" s="389"/>
      <c r="D724" s="382"/>
      <c r="E724" s="391"/>
      <c r="F724" s="381"/>
      <c r="G724" s="381"/>
      <c r="H724" s="389"/>
      <c r="I724" s="381"/>
      <c r="J724" s="389"/>
      <c r="K724" s="390"/>
      <c r="L724" s="385"/>
      <c r="M724" s="385"/>
      <c r="N724" s="386">
        <v>737</v>
      </c>
    </row>
    <row r="725" spans="1:14" ht="15" x14ac:dyDescent="0.25">
      <c r="A725" s="520"/>
      <c r="B725" s="380"/>
      <c r="C725" s="389"/>
      <c r="D725" s="382"/>
      <c r="E725" s="391"/>
      <c r="F725" s="381"/>
      <c r="G725" s="381"/>
      <c r="H725" s="389"/>
      <c r="I725" s="381"/>
      <c r="J725" s="389"/>
      <c r="K725" s="390"/>
      <c r="L725" s="385"/>
      <c r="M725" s="385"/>
      <c r="N725" s="386">
        <v>738</v>
      </c>
    </row>
    <row r="726" spans="1:14" ht="15" x14ac:dyDescent="0.25">
      <c r="A726" s="520"/>
      <c r="B726" s="380"/>
      <c r="C726" s="389"/>
      <c r="D726" s="382"/>
      <c r="E726" s="391"/>
      <c r="F726" s="381"/>
      <c r="G726" s="381"/>
      <c r="H726" s="389"/>
      <c r="I726" s="381"/>
      <c r="J726" s="389"/>
      <c r="K726" s="390"/>
      <c r="L726" s="385"/>
      <c r="M726" s="385"/>
      <c r="N726" s="386">
        <v>739</v>
      </c>
    </row>
    <row r="727" spans="1:14" ht="15" x14ac:dyDescent="0.25">
      <c r="A727" s="520"/>
      <c r="B727" s="380"/>
      <c r="C727" s="389"/>
      <c r="D727" s="382"/>
      <c r="E727" s="391"/>
      <c r="F727" s="381"/>
      <c r="G727" s="381"/>
      <c r="H727" s="389"/>
      <c r="I727" s="381"/>
      <c r="J727" s="389"/>
      <c r="K727" s="392"/>
      <c r="L727" s="385"/>
      <c r="M727" s="385"/>
      <c r="N727" s="386">
        <v>740</v>
      </c>
    </row>
    <row r="728" spans="1:14" ht="15" x14ac:dyDescent="0.25">
      <c r="A728" s="520"/>
      <c r="B728" s="380"/>
      <c r="C728" s="389"/>
      <c r="D728" s="382"/>
      <c r="E728" s="391"/>
      <c r="F728" s="381"/>
      <c r="G728" s="381"/>
      <c r="H728" s="389"/>
      <c r="I728" s="381"/>
      <c r="J728" s="389"/>
      <c r="K728" s="392"/>
      <c r="L728" s="385"/>
      <c r="M728" s="385"/>
      <c r="N728" s="386">
        <v>741</v>
      </c>
    </row>
    <row r="729" spans="1:14" ht="15" x14ac:dyDescent="0.25">
      <c r="A729" s="520"/>
      <c r="B729" s="380"/>
      <c r="C729" s="389"/>
      <c r="D729" s="382"/>
      <c r="E729" s="391"/>
      <c r="F729" s="381"/>
      <c r="G729" s="381"/>
      <c r="H729" s="389"/>
      <c r="I729" s="381"/>
      <c r="J729" s="389"/>
      <c r="K729" s="390"/>
      <c r="L729" s="385"/>
      <c r="M729" s="385"/>
      <c r="N729" s="386">
        <v>742</v>
      </c>
    </row>
    <row r="730" spans="1:14" ht="15" x14ac:dyDescent="0.25">
      <c r="A730" s="520"/>
      <c r="B730" s="380"/>
      <c r="C730" s="389"/>
      <c r="D730" s="382"/>
      <c r="E730" s="391"/>
      <c r="F730" s="381"/>
      <c r="G730" s="381"/>
      <c r="H730" s="389"/>
      <c r="I730" s="381"/>
      <c r="J730" s="389"/>
      <c r="K730" s="392"/>
      <c r="L730" s="385"/>
      <c r="M730" s="385"/>
      <c r="N730" s="386">
        <v>743</v>
      </c>
    </row>
    <row r="731" spans="1:14" ht="15" x14ac:dyDescent="0.25">
      <c r="A731" s="520"/>
      <c r="B731" s="380"/>
      <c r="C731" s="389"/>
      <c r="D731" s="382"/>
      <c r="E731" s="391"/>
      <c r="F731" s="381"/>
      <c r="G731" s="381"/>
      <c r="H731" s="389"/>
      <c r="I731" s="381"/>
      <c r="J731" s="389"/>
      <c r="K731" s="392"/>
      <c r="L731" s="385"/>
      <c r="M731" s="385"/>
      <c r="N731" s="386">
        <v>744</v>
      </c>
    </row>
    <row r="732" spans="1:14" ht="15" x14ac:dyDescent="0.25">
      <c r="A732" s="520"/>
      <c r="B732" s="380"/>
      <c r="C732" s="389"/>
      <c r="D732" s="382"/>
      <c r="E732" s="391"/>
      <c r="F732" s="381"/>
      <c r="G732" s="381"/>
      <c r="H732" s="389"/>
      <c r="I732" s="381"/>
      <c r="J732" s="389"/>
      <c r="K732" s="390"/>
      <c r="L732" s="385"/>
      <c r="M732" s="385"/>
      <c r="N732" s="386">
        <v>745</v>
      </c>
    </row>
    <row r="733" spans="1:14" ht="15" x14ac:dyDescent="0.25">
      <c r="A733" s="520"/>
      <c r="B733" s="380"/>
      <c r="C733" s="389"/>
      <c r="D733" s="382"/>
      <c r="E733" s="391"/>
      <c r="F733" s="381"/>
      <c r="G733" s="381"/>
      <c r="H733" s="389"/>
      <c r="I733" s="381"/>
      <c r="J733" s="389"/>
      <c r="K733" s="390"/>
      <c r="L733" s="385"/>
      <c r="M733" s="385"/>
      <c r="N733" s="386">
        <v>746</v>
      </c>
    </row>
    <row r="734" spans="1:14" ht="15" x14ac:dyDescent="0.25">
      <c r="A734" s="520"/>
      <c r="B734" s="380"/>
      <c r="C734" s="389"/>
      <c r="D734" s="382"/>
      <c r="E734" s="391"/>
      <c r="F734" s="381"/>
      <c r="G734" s="381"/>
      <c r="H734" s="389"/>
      <c r="I734" s="381"/>
      <c r="J734" s="389"/>
      <c r="K734" s="390"/>
      <c r="L734" s="385"/>
      <c r="M734" s="385"/>
      <c r="N734" s="386">
        <v>747</v>
      </c>
    </row>
    <row r="735" spans="1:14" ht="15" x14ac:dyDescent="0.25">
      <c r="A735" s="520"/>
      <c r="B735" s="380"/>
      <c r="C735" s="389"/>
      <c r="D735" s="382"/>
      <c r="E735" s="391"/>
      <c r="F735" s="381"/>
      <c r="G735" s="381"/>
      <c r="H735" s="389"/>
      <c r="I735" s="381"/>
      <c r="J735" s="389"/>
      <c r="K735" s="390"/>
      <c r="L735" s="385"/>
      <c r="M735" s="385"/>
      <c r="N735" s="386">
        <v>748</v>
      </c>
    </row>
    <row r="736" spans="1:14" ht="15" x14ac:dyDescent="0.25">
      <c r="A736" s="520"/>
      <c r="B736" s="380"/>
      <c r="C736" s="389"/>
      <c r="D736" s="382"/>
      <c r="E736" s="391"/>
      <c r="F736" s="381"/>
      <c r="G736" s="381"/>
      <c r="H736" s="389"/>
      <c r="I736" s="381"/>
      <c r="J736" s="389"/>
      <c r="K736" s="392"/>
      <c r="L736" s="385"/>
      <c r="M736" s="385"/>
      <c r="N736" s="386">
        <v>749</v>
      </c>
    </row>
    <row r="737" spans="1:14" ht="15" x14ac:dyDescent="0.25">
      <c r="A737" s="520"/>
      <c r="B737" s="380"/>
      <c r="C737" s="389"/>
      <c r="D737" s="382"/>
      <c r="E737" s="391"/>
      <c r="F737" s="381"/>
      <c r="G737" s="381"/>
      <c r="H737" s="389"/>
      <c r="I737" s="381"/>
      <c r="J737" s="389"/>
      <c r="K737" s="390"/>
      <c r="L737" s="385"/>
      <c r="M737" s="385"/>
      <c r="N737" s="386">
        <v>750</v>
      </c>
    </row>
    <row r="738" spans="1:14" ht="15" x14ac:dyDescent="0.25">
      <c r="A738" s="520"/>
      <c r="B738" s="380"/>
      <c r="C738" s="389"/>
      <c r="D738" s="382"/>
      <c r="E738" s="391"/>
      <c r="F738" s="381"/>
      <c r="G738" s="381"/>
      <c r="H738" s="389"/>
      <c r="I738" s="381"/>
      <c r="J738" s="389"/>
      <c r="K738" s="390"/>
      <c r="L738" s="385"/>
      <c r="M738" s="385"/>
      <c r="N738" s="386">
        <v>751</v>
      </c>
    </row>
    <row r="739" spans="1:14" ht="15" x14ac:dyDescent="0.25">
      <c r="A739" s="520"/>
      <c r="B739" s="380"/>
      <c r="C739" s="389"/>
      <c r="D739" s="382"/>
      <c r="E739" s="391"/>
      <c r="F739" s="381"/>
      <c r="G739" s="381"/>
      <c r="H739" s="389"/>
      <c r="I739" s="381"/>
      <c r="J739" s="389"/>
      <c r="K739" s="390"/>
      <c r="L739" s="385"/>
      <c r="M739" s="385"/>
      <c r="N739" s="386">
        <v>752</v>
      </c>
    </row>
    <row r="740" spans="1:14" ht="15" x14ac:dyDescent="0.25">
      <c r="A740" s="520"/>
      <c r="B740" s="380"/>
      <c r="C740" s="389"/>
      <c r="D740" s="382"/>
      <c r="E740" s="391"/>
      <c r="F740" s="381"/>
      <c r="G740" s="381"/>
      <c r="H740" s="389"/>
      <c r="I740" s="381"/>
      <c r="J740" s="389"/>
      <c r="K740" s="392"/>
      <c r="L740" s="385"/>
      <c r="M740" s="385"/>
      <c r="N740" s="386">
        <v>753</v>
      </c>
    </row>
    <row r="741" spans="1:14" ht="15" x14ac:dyDescent="0.25">
      <c r="A741" s="520"/>
      <c r="B741" s="380"/>
      <c r="C741" s="389"/>
      <c r="D741" s="382"/>
      <c r="E741" s="391"/>
      <c r="F741" s="381"/>
      <c r="G741" s="381"/>
      <c r="H741" s="389"/>
      <c r="I741" s="381"/>
      <c r="J741" s="389"/>
      <c r="K741" s="390"/>
      <c r="L741" s="385"/>
      <c r="M741" s="385"/>
      <c r="N741" s="386">
        <v>754</v>
      </c>
    </row>
    <row r="742" spans="1:14" ht="15" x14ac:dyDescent="0.25">
      <c r="A742" s="520"/>
      <c r="B742" s="380"/>
      <c r="C742" s="389"/>
      <c r="D742" s="382"/>
      <c r="E742" s="391"/>
      <c r="F742" s="381"/>
      <c r="G742" s="381"/>
      <c r="H742" s="389"/>
      <c r="I742" s="381"/>
      <c r="J742" s="389"/>
      <c r="K742" s="392"/>
      <c r="L742" s="385"/>
      <c r="M742" s="385"/>
      <c r="N742" s="386">
        <v>755</v>
      </c>
    </row>
    <row r="743" spans="1:14" ht="15" x14ac:dyDescent="0.25">
      <c r="A743" s="520"/>
      <c r="B743" s="380"/>
      <c r="C743" s="389"/>
      <c r="D743" s="382"/>
      <c r="E743" s="391"/>
      <c r="F743" s="381"/>
      <c r="G743" s="381"/>
      <c r="H743" s="389"/>
      <c r="I743" s="381"/>
      <c r="J743" s="389"/>
      <c r="K743" s="392"/>
      <c r="L743" s="385"/>
      <c r="M743" s="385"/>
      <c r="N743" s="386">
        <v>756</v>
      </c>
    </row>
    <row r="744" spans="1:14" ht="15" x14ac:dyDescent="0.25">
      <c r="A744" s="520"/>
      <c r="B744" s="380"/>
      <c r="C744" s="389"/>
      <c r="D744" s="382"/>
      <c r="E744" s="391"/>
      <c r="F744" s="381"/>
      <c r="G744" s="381"/>
      <c r="H744" s="389"/>
      <c r="I744" s="381"/>
      <c r="J744" s="389"/>
      <c r="K744" s="390"/>
      <c r="L744" s="385"/>
      <c r="M744" s="385"/>
      <c r="N744" s="386">
        <v>757</v>
      </c>
    </row>
    <row r="745" spans="1:14" ht="15" x14ac:dyDescent="0.25">
      <c r="A745" s="520"/>
      <c r="B745" s="380"/>
      <c r="C745" s="389"/>
      <c r="D745" s="382"/>
      <c r="E745" s="391"/>
      <c r="F745" s="381"/>
      <c r="G745" s="381"/>
      <c r="H745" s="389"/>
      <c r="I745" s="381"/>
      <c r="J745" s="389"/>
      <c r="K745" s="392"/>
      <c r="L745" s="385"/>
      <c r="M745" s="385"/>
      <c r="N745" s="386">
        <v>758</v>
      </c>
    </row>
    <row r="746" spans="1:14" ht="15" x14ac:dyDescent="0.25">
      <c r="A746" s="520"/>
      <c r="B746" s="380"/>
      <c r="C746" s="389"/>
      <c r="D746" s="382"/>
      <c r="E746" s="391"/>
      <c r="F746" s="381"/>
      <c r="G746" s="381"/>
      <c r="H746" s="389"/>
      <c r="I746" s="381"/>
      <c r="J746" s="389"/>
      <c r="K746" s="390"/>
      <c r="L746" s="385"/>
      <c r="M746" s="385"/>
      <c r="N746" s="386">
        <v>759</v>
      </c>
    </row>
    <row r="747" spans="1:14" ht="15" x14ac:dyDescent="0.25">
      <c r="A747" s="520"/>
      <c r="B747" s="380"/>
      <c r="C747" s="389"/>
      <c r="D747" s="382"/>
      <c r="E747" s="391"/>
      <c r="F747" s="381"/>
      <c r="G747" s="381"/>
      <c r="H747" s="389"/>
      <c r="I747" s="381"/>
      <c r="J747" s="389"/>
      <c r="K747" s="390"/>
      <c r="L747" s="385"/>
      <c r="M747" s="385"/>
      <c r="N747" s="386">
        <v>760</v>
      </c>
    </row>
    <row r="748" spans="1:14" ht="15" x14ac:dyDescent="0.25">
      <c r="A748" s="520"/>
      <c r="B748" s="380"/>
      <c r="C748" s="389"/>
      <c r="D748" s="382"/>
      <c r="E748" s="391"/>
      <c r="F748" s="381"/>
      <c r="G748" s="381"/>
      <c r="H748" s="389"/>
      <c r="I748" s="381"/>
      <c r="J748" s="389"/>
      <c r="K748" s="392"/>
      <c r="L748" s="385"/>
      <c r="M748" s="385"/>
      <c r="N748" s="386">
        <v>761</v>
      </c>
    </row>
    <row r="749" spans="1:14" ht="15" x14ac:dyDescent="0.25">
      <c r="A749" s="520"/>
      <c r="B749" s="380"/>
      <c r="C749" s="389"/>
      <c r="D749" s="382"/>
      <c r="E749" s="391"/>
      <c r="F749" s="381"/>
      <c r="G749" s="381"/>
      <c r="H749" s="389"/>
      <c r="I749" s="381"/>
      <c r="J749" s="389"/>
      <c r="K749" s="392"/>
      <c r="L749" s="385"/>
      <c r="M749" s="385"/>
      <c r="N749" s="386">
        <v>762</v>
      </c>
    </row>
    <row r="750" spans="1:14" ht="15" x14ac:dyDescent="0.25">
      <c r="A750" s="520"/>
      <c r="B750" s="380"/>
      <c r="C750" s="389"/>
      <c r="D750" s="382"/>
      <c r="E750" s="391"/>
      <c r="F750" s="381"/>
      <c r="G750" s="381"/>
      <c r="H750" s="389"/>
      <c r="I750" s="381"/>
      <c r="J750" s="389"/>
      <c r="K750" s="390"/>
      <c r="L750" s="385"/>
      <c r="M750" s="385"/>
      <c r="N750" s="386">
        <v>763</v>
      </c>
    </row>
    <row r="751" spans="1:14" ht="15" x14ac:dyDescent="0.25">
      <c r="A751" s="520"/>
      <c r="B751" s="380"/>
      <c r="C751" s="389"/>
      <c r="D751" s="382"/>
      <c r="E751" s="391"/>
      <c r="F751" s="381"/>
      <c r="G751" s="381"/>
      <c r="H751" s="389"/>
      <c r="I751" s="381"/>
      <c r="J751" s="389"/>
      <c r="K751" s="392"/>
      <c r="L751" s="385"/>
      <c r="M751" s="385"/>
      <c r="N751" s="386">
        <v>764</v>
      </c>
    </row>
    <row r="752" spans="1:14" ht="15" x14ac:dyDescent="0.25">
      <c r="A752" s="520"/>
      <c r="B752" s="380"/>
      <c r="C752" s="389"/>
      <c r="D752" s="382"/>
      <c r="E752" s="391"/>
      <c r="F752" s="381"/>
      <c r="G752" s="381"/>
      <c r="H752" s="389"/>
      <c r="I752" s="381"/>
      <c r="J752" s="389"/>
      <c r="K752" s="392"/>
      <c r="L752" s="385"/>
      <c r="M752" s="385"/>
      <c r="N752" s="386">
        <v>765</v>
      </c>
    </row>
    <row r="753" spans="1:14" ht="15" x14ac:dyDescent="0.25">
      <c r="A753" s="520"/>
      <c r="B753" s="380"/>
      <c r="C753" s="389"/>
      <c r="D753" s="382"/>
      <c r="E753" s="391"/>
      <c r="F753" s="381"/>
      <c r="G753" s="381"/>
      <c r="H753" s="389"/>
      <c r="I753" s="381"/>
      <c r="J753" s="389"/>
      <c r="K753" s="392"/>
      <c r="L753" s="385"/>
      <c r="M753" s="385"/>
      <c r="N753" s="386">
        <v>766</v>
      </c>
    </row>
    <row r="754" spans="1:14" ht="15" x14ac:dyDescent="0.25">
      <c r="A754" s="520"/>
      <c r="B754" s="380"/>
      <c r="C754" s="389"/>
      <c r="D754" s="382"/>
      <c r="E754" s="391"/>
      <c r="F754" s="381"/>
      <c r="G754" s="381"/>
      <c r="H754" s="389"/>
      <c r="I754" s="381"/>
      <c r="J754" s="389"/>
      <c r="K754" s="390"/>
      <c r="L754" s="385"/>
      <c r="M754" s="385"/>
      <c r="N754" s="386">
        <v>767</v>
      </c>
    </row>
    <row r="755" spans="1:14" ht="15" x14ac:dyDescent="0.25">
      <c r="A755" s="520"/>
      <c r="B755" s="380"/>
      <c r="C755" s="389"/>
      <c r="D755" s="382"/>
      <c r="E755" s="391"/>
      <c r="F755" s="381"/>
      <c r="G755" s="381"/>
      <c r="H755" s="389"/>
      <c r="I755" s="381"/>
      <c r="J755" s="389"/>
      <c r="K755" s="392"/>
      <c r="L755" s="385"/>
      <c r="M755" s="385"/>
      <c r="N755" s="386">
        <v>768</v>
      </c>
    </row>
    <row r="756" spans="1:14" ht="15" x14ac:dyDescent="0.25">
      <c r="A756" s="520"/>
      <c r="B756" s="380"/>
      <c r="C756" s="389"/>
      <c r="D756" s="382"/>
      <c r="E756" s="391"/>
      <c r="F756" s="381"/>
      <c r="G756" s="381"/>
      <c r="H756" s="389"/>
      <c r="I756" s="381"/>
      <c r="J756" s="389"/>
      <c r="K756" s="392"/>
      <c r="L756" s="385"/>
      <c r="M756" s="385"/>
      <c r="N756" s="386">
        <v>769</v>
      </c>
    </row>
    <row r="757" spans="1:14" ht="15" x14ac:dyDescent="0.25">
      <c r="A757" s="520"/>
      <c r="B757" s="380"/>
      <c r="C757" s="389"/>
      <c r="D757" s="382"/>
      <c r="E757" s="391"/>
      <c r="F757" s="381"/>
      <c r="G757" s="381"/>
      <c r="H757" s="389"/>
      <c r="I757" s="381"/>
      <c r="J757" s="389"/>
      <c r="K757" s="392"/>
      <c r="L757" s="385"/>
      <c r="M757" s="385"/>
      <c r="N757" s="386">
        <v>770</v>
      </c>
    </row>
    <row r="758" spans="1:14" ht="15" x14ac:dyDescent="0.25">
      <c r="A758" s="520"/>
      <c r="B758" s="380"/>
      <c r="C758" s="389"/>
      <c r="D758" s="382"/>
      <c r="E758" s="391"/>
      <c r="F758" s="381"/>
      <c r="G758" s="381"/>
      <c r="H758" s="389"/>
      <c r="I758" s="381"/>
      <c r="J758" s="389"/>
      <c r="K758" s="390"/>
      <c r="L758" s="385"/>
      <c r="M758" s="385"/>
      <c r="N758" s="386">
        <v>771</v>
      </c>
    </row>
    <row r="759" spans="1:14" ht="15" x14ac:dyDescent="0.25">
      <c r="A759" s="520"/>
      <c r="B759" s="380"/>
      <c r="C759" s="389"/>
      <c r="D759" s="382"/>
      <c r="E759" s="391"/>
      <c r="F759" s="381"/>
      <c r="G759" s="381"/>
      <c r="H759" s="389"/>
      <c r="I759" s="381"/>
      <c r="J759" s="389"/>
      <c r="K759" s="392"/>
      <c r="L759" s="385"/>
      <c r="M759" s="385"/>
      <c r="N759" s="386">
        <v>772</v>
      </c>
    </row>
    <row r="760" spans="1:14" ht="15" x14ac:dyDescent="0.25">
      <c r="A760" s="520"/>
      <c r="B760" s="380"/>
      <c r="C760" s="389"/>
      <c r="D760" s="382"/>
      <c r="E760" s="391"/>
      <c r="F760" s="381"/>
      <c r="G760" s="381"/>
      <c r="H760" s="389"/>
      <c r="I760" s="381"/>
      <c r="J760" s="389"/>
      <c r="K760" s="390"/>
      <c r="L760" s="385"/>
      <c r="M760" s="385"/>
      <c r="N760" s="386">
        <v>773</v>
      </c>
    </row>
    <row r="761" spans="1:14" ht="15" x14ac:dyDescent="0.25">
      <c r="A761" s="520"/>
      <c r="B761" s="380"/>
      <c r="C761" s="389"/>
      <c r="D761" s="382"/>
      <c r="E761" s="391"/>
      <c r="F761" s="381"/>
      <c r="G761" s="381"/>
      <c r="H761" s="389"/>
      <c r="I761" s="381"/>
      <c r="J761" s="389"/>
      <c r="K761" s="390"/>
      <c r="L761" s="385"/>
      <c r="M761" s="385"/>
      <c r="N761" s="386">
        <v>774</v>
      </c>
    </row>
    <row r="762" spans="1:14" ht="15" x14ac:dyDescent="0.25">
      <c r="A762" s="520"/>
      <c r="B762" s="380"/>
      <c r="C762" s="389"/>
      <c r="D762" s="382"/>
      <c r="E762" s="391"/>
      <c r="F762" s="381"/>
      <c r="G762" s="381"/>
      <c r="H762" s="389"/>
      <c r="I762" s="381"/>
      <c r="J762" s="389"/>
      <c r="K762" s="390"/>
      <c r="L762" s="385"/>
      <c r="M762" s="385"/>
      <c r="N762" s="386">
        <v>775</v>
      </c>
    </row>
    <row r="763" spans="1:14" ht="15" x14ac:dyDescent="0.25">
      <c r="A763" s="520"/>
      <c r="B763" s="380"/>
      <c r="C763" s="389"/>
      <c r="D763" s="382"/>
      <c r="E763" s="391"/>
      <c r="F763" s="381"/>
      <c r="G763" s="381"/>
      <c r="H763" s="389"/>
      <c r="I763" s="381"/>
      <c r="J763" s="389"/>
      <c r="K763" s="392"/>
      <c r="L763" s="385"/>
      <c r="M763" s="385"/>
      <c r="N763" s="386">
        <v>776</v>
      </c>
    </row>
    <row r="764" spans="1:14" ht="15" x14ac:dyDescent="0.25">
      <c r="A764" s="520"/>
      <c r="B764" s="380"/>
      <c r="C764" s="389"/>
      <c r="D764" s="382"/>
      <c r="E764" s="391"/>
      <c r="F764" s="381"/>
      <c r="G764" s="381"/>
      <c r="H764" s="389"/>
      <c r="I764" s="381"/>
      <c r="J764" s="389"/>
      <c r="K764" s="392"/>
      <c r="L764" s="385"/>
      <c r="M764" s="385"/>
      <c r="N764" s="386">
        <v>777</v>
      </c>
    </row>
    <row r="765" spans="1:14" ht="15" x14ac:dyDescent="0.25">
      <c r="A765" s="520"/>
      <c r="B765" s="380"/>
      <c r="C765" s="389"/>
      <c r="D765" s="382"/>
      <c r="E765" s="391"/>
      <c r="F765" s="381"/>
      <c r="G765" s="381"/>
      <c r="H765" s="389"/>
      <c r="I765" s="381"/>
      <c r="J765" s="389"/>
      <c r="K765" s="390"/>
      <c r="L765" s="385"/>
      <c r="M765" s="385"/>
      <c r="N765" s="386">
        <v>778</v>
      </c>
    </row>
    <row r="766" spans="1:14" ht="15" x14ac:dyDescent="0.25">
      <c r="A766" s="520"/>
      <c r="B766" s="380"/>
      <c r="C766" s="389"/>
      <c r="D766" s="382"/>
      <c r="E766" s="391"/>
      <c r="F766" s="381"/>
      <c r="G766" s="381"/>
      <c r="H766" s="389"/>
      <c r="I766" s="381"/>
      <c r="J766" s="389"/>
      <c r="K766" s="392"/>
      <c r="L766" s="385"/>
      <c r="M766" s="385"/>
      <c r="N766" s="386">
        <v>779</v>
      </c>
    </row>
    <row r="767" spans="1:14" ht="15" x14ac:dyDescent="0.25">
      <c r="A767" s="520"/>
      <c r="B767" s="380"/>
      <c r="C767" s="389"/>
      <c r="D767" s="382"/>
      <c r="E767" s="391"/>
      <c r="F767" s="381"/>
      <c r="G767" s="381"/>
      <c r="H767" s="389"/>
      <c r="I767" s="381"/>
      <c r="J767" s="389"/>
      <c r="K767" s="390"/>
      <c r="L767" s="385"/>
      <c r="M767" s="385"/>
      <c r="N767" s="386">
        <v>780</v>
      </c>
    </row>
    <row r="768" spans="1:14" ht="15" x14ac:dyDescent="0.25">
      <c r="A768" s="520"/>
      <c r="B768" s="380"/>
      <c r="C768" s="389"/>
      <c r="D768" s="382"/>
      <c r="E768" s="391"/>
      <c r="F768" s="381"/>
      <c r="G768" s="381"/>
      <c r="H768" s="389"/>
      <c r="I768" s="381"/>
      <c r="J768" s="389"/>
      <c r="K768" s="392"/>
      <c r="L768" s="385"/>
      <c r="M768" s="385"/>
      <c r="N768" s="386">
        <v>781</v>
      </c>
    </row>
    <row r="769" spans="1:14" ht="15" x14ac:dyDescent="0.25">
      <c r="A769" s="520"/>
      <c r="B769" s="380"/>
      <c r="C769" s="389"/>
      <c r="D769" s="382"/>
      <c r="E769" s="391"/>
      <c r="F769" s="381"/>
      <c r="G769" s="381"/>
      <c r="H769" s="389"/>
      <c r="I769" s="381"/>
      <c r="J769" s="389"/>
      <c r="K769" s="390"/>
      <c r="L769" s="385"/>
      <c r="M769" s="385"/>
      <c r="N769" s="386">
        <v>782</v>
      </c>
    </row>
    <row r="770" spans="1:14" ht="15" x14ac:dyDescent="0.25">
      <c r="A770" s="520"/>
      <c r="B770" s="380"/>
      <c r="C770" s="389"/>
      <c r="D770" s="382"/>
      <c r="E770" s="391"/>
      <c r="F770" s="381"/>
      <c r="G770" s="381"/>
      <c r="H770" s="389"/>
      <c r="I770" s="381"/>
      <c r="J770" s="389"/>
      <c r="K770" s="390"/>
      <c r="L770" s="385"/>
      <c r="M770" s="385"/>
      <c r="N770" s="386">
        <v>783</v>
      </c>
    </row>
    <row r="771" spans="1:14" ht="15" x14ac:dyDescent="0.25">
      <c r="A771" s="520"/>
      <c r="B771" s="380"/>
      <c r="C771" s="389"/>
      <c r="D771" s="382"/>
      <c r="E771" s="391"/>
      <c r="F771" s="381"/>
      <c r="G771" s="381"/>
      <c r="H771" s="389"/>
      <c r="I771" s="381"/>
      <c r="J771" s="389"/>
      <c r="K771" s="392"/>
      <c r="L771" s="385"/>
      <c r="M771" s="385"/>
      <c r="N771" s="386">
        <v>784</v>
      </c>
    </row>
    <row r="772" spans="1:14" ht="15" x14ac:dyDescent="0.25">
      <c r="A772" s="520"/>
      <c r="B772" s="380"/>
      <c r="C772" s="389"/>
      <c r="D772" s="382"/>
      <c r="E772" s="391"/>
      <c r="F772" s="381"/>
      <c r="G772" s="381"/>
      <c r="H772" s="389"/>
      <c r="I772" s="381"/>
      <c r="J772" s="389"/>
      <c r="K772" s="392"/>
      <c r="L772" s="385"/>
      <c r="M772" s="385"/>
      <c r="N772" s="386">
        <v>785</v>
      </c>
    </row>
    <row r="773" spans="1:14" ht="15" x14ac:dyDescent="0.25">
      <c r="A773" s="520"/>
      <c r="B773" s="380"/>
      <c r="C773" s="389"/>
      <c r="D773" s="382"/>
      <c r="E773" s="391"/>
      <c r="F773" s="381"/>
      <c r="G773" s="381"/>
      <c r="H773" s="389"/>
      <c r="I773" s="381"/>
      <c r="J773" s="389"/>
      <c r="K773" s="390"/>
      <c r="L773" s="385"/>
      <c r="M773" s="385"/>
      <c r="N773" s="386">
        <v>786</v>
      </c>
    </row>
    <row r="774" spans="1:14" ht="15" x14ac:dyDescent="0.25">
      <c r="A774" s="520"/>
      <c r="B774" s="380"/>
      <c r="C774" s="389"/>
      <c r="D774" s="382"/>
      <c r="E774" s="391"/>
      <c r="F774" s="381"/>
      <c r="G774" s="381"/>
      <c r="H774" s="389"/>
      <c r="I774" s="381"/>
      <c r="J774" s="389"/>
      <c r="K774" s="390"/>
      <c r="L774" s="385"/>
      <c r="M774" s="385"/>
      <c r="N774" s="386">
        <v>787</v>
      </c>
    </row>
    <row r="775" spans="1:14" ht="15" x14ac:dyDescent="0.25">
      <c r="A775" s="520"/>
      <c r="B775" s="380"/>
      <c r="C775" s="389"/>
      <c r="D775" s="382"/>
      <c r="E775" s="391"/>
      <c r="F775" s="381"/>
      <c r="G775" s="381"/>
      <c r="H775" s="389"/>
      <c r="I775" s="381"/>
      <c r="J775" s="389"/>
      <c r="K775" s="392"/>
      <c r="L775" s="385"/>
      <c r="M775" s="385"/>
      <c r="N775" s="386">
        <v>788</v>
      </c>
    </row>
    <row r="776" spans="1:14" ht="15" x14ac:dyDescent="0.25">
      <c r="A776" s="520"/>
      <c r="B776" s="380"/>
      <c r="C776" s="389"/>
      <c r="D776" s="382"/>
      <c r="E776" s="391"/>
      <c r="F776" s="381"/>
      <c r="G776" s="381"/>
      <c r="H776" s="389"/>
      <c r="I776" s="381"/>
      <c r="J776" s="389"/>
      <c r="K776" s="390"/>
      <c r="L776" s="385"/>
      <c r="M776" s="385"/>
      <c r="N776" s="386">
        <v>789</v>
      </c>
    </row>
    <row r="777" spans="1:14" ht="15" x14ac:dyDescent="0.25">
      <c r="A777" s="520"/>
      <c r="B777" s="380"/>
      <c r="C777" s="389"/>
      <c r="D777" s="382"/>
      <c r="E777" s="391"/>
      <c r="F777" s="381"/>
      <c r="G777" s="381"/>
      <c r="H777" s="389"/>
      <c r="I777" s="381"/>
      <c r="J777" s="389"/>
      <c r="K777" s="390"/>
      <c r="L777" s="385"/>
      <c r="M777" s="385"/>
      <c r="N777" s="386">
        <v>790</v>
      </c>
    </row>
    <row r="778" spans="1:14" ht="15" x14ac:dyDescent="0.25">
      <c r="A778" s="520"/>
      <c r="B778" s="380"/>
      <c r="C778" s="389"/>
      <c r="D778" s="382"/>
      <c r="E778" s="391"/>
      <c r="F778" s="381"/>
      <c r="G778" s="381"/>
      <c r="H778" s="389"/>
      <c r="I778" s="381"/>
      <c r="J778" s="389"/>
      <c r="K778" s="392"/>
      <c r="L778" s="385"/>
      <c r="M778" s="385"/>
      <c r="N778" s="386">
        <v>791</v>
      </c>
    </row>
    <row r="779" spans="1:14" ht="15" x14ac:dyDescent="0.25">
      <c r="A779" s="520"/>
      <c r="B779" s="380"/>
      <c r="C779" s="389"/>
      <c r="D779" s="382"/>
      <c r="E779" s="391"/>
      <c r="F779" s="381"/>
      <c r="G779" s="381"/>
      <c r="H779" s="389"/>
      <c r="I779" s="381"/>
      <c r="J779" s="389"/>
      <c r="K779" s="390"/>
      <c r="L779" s="385"/>
      <c r="M779" s="385"/>
      <c r="N779" s="386">
        <v>792</v>
      </c>
    </row>
    <row r="780" spans="1:14" ht="15" x14ac:dyDescent="0.25">
      <c r="A780" s="520"/>
      <c r="B780" s="380"/>
      <c r="C780" s="389"/>
      <c r="D780" s="382"/>
      <c r="E780" s="391"/>
      <c r="F780" s="381"/>
      <c r="G780" s="381"/>
      <c r="H780" s="389"/>
      <c r="I780" s="381"/>
      <c r="J780" s="389"/>
      <c r="K780" s="390"/>
      <c r="L780" s="385"/>
      <c r="M780" s="385"/>
      <c r="N780" s="386">
        <v>793</v>
      </c>
    </row>
    <row r="781" spans="1:14" ht="15" x14ac:dyDescent="0.25">
      <c r="A781" s="520"/>
      <c r="B781" s="380"/>
      <c r="C781" s="389"/>
      <c r="D781" s="382"/>
      <c r="E781" s="391"/>
      <c r="F781" s="381"/>
      <c r="G781" s="381"/>
      <c r="H781" s="389"/>
      <c r="I781" s="381"/>
      <c r="J781" s="389"/>
      <c r="K781" s="392"/>
      <c r="L781" s="385"/>
      <c r="M781" s="385"/>
      <c r="N781" s="386">
        <v>794</v>
      </c>
    </row>
    <row r="782" spans="1:14" ht="15" x14ac:dyDescent="0.25">
      <c r="A782" s="520"/>
      <c r="B782" s="380"/>
      <c r="C782" s="389"/>
      <c r="D782" s="382"/>
      <c r="E782" s="391"/>
      <c r="F782" s="381"/>
      <c r="G782" s="381"/>
      <c r="H782" s="389"/>
      <c r="I782" s="381"/>
      <c r="J782" s="389"/>
      <c r="K782" s="390"/>
      <c r="L782" s="385"/>
      <c r="M782" s="385"/>
      <c r="N782" s="386">
        <v>795</v>
      </c>
    </row>
    <row r="783" spans="1:14" ht="15" x14ac:dyDescent="0.25">
      <c r="A783" s="520"/>
      <c r="B783" s="380"/>
      <c r="C783" s="389"/>
      <c r="D783" s="382"/>
      <c r="E783" s="391"/>
      <c r="F783" s="381"/>
      <c r="G783" s="381"/>
      <c r="H783" s="389"/>
      <c r="I783" s="381"/>
      <c r="J783" s="389"/>
      <c r="K783" s="390"/>
      <c r="L783" s="385"/>
      <c r="M783" s="385"/>
      <c r="N783" s="386">
        <v>796</v>
      </c>
    </row>
    <row r="784" spans="1:14" ht="15" x14ac:dyDescent="0.25">
      <c r="A784" s="520"/>
      <c r="B784" s="380"/>
      <c r="C784" s="389"/>
      <c r="D784" s="382"/>
      <c r="E784" s="391"/>
      <c r="F784" s="381"/>
      <c r="G784" s="381"/>
      <c r="H784" s="389"/>
      <c r="I784" s="381"/>
      <c r="J784" s="389"/>
      <c r="K784" s="390"/>
      <c r="L784" s="385"/>
      <c r="M784" s="385"/>
      <c r="N784" s="386">
        <v>797</v>
      </c>
    </row>
    <row r="785" spans="1:14" ht="15" x14ac:dyDescent="0.25">
      <c r="A785" s="520"/>
      <c r="B785" s="380"/>
      <c r="C785" s="389"/>
      <c r="D785" s="382"/>
      <c r="E785" s="391"/>
      <c r="F785" s="381"/>
      <c r="G785" s="381"/>
      <c r="H785" s="389"/>
      <c r="I785" s="381"/>
      <c r="J785" s="389"/>
      <c r="K785" s="390"/>
      <c r="L785" s="385"/>
      <c r="M785" s="385"/>
      <c r="N785" s="386">
        <v>798</v>
      </c>
    </row>
    <row r="786" spans="1:14" ht="15" x14ac:dyDescent="0.25">
      <c r="A786" s="520"/>
      <c r="B786" s="380"/>
      <c r="C786" s="389"/>
      <c r="D786" s="382"/>
      <c r="E786" s="391"/>
      <c r="F786" s="381"/>
      <c r="G786" s="381"/>
      <c r="H786" s="389"/>
      <c r="I786" s="381"/>
      <c r="J786" s="389"/>
      <c r="K786" s="390"/>
      <c r="L786" s="385"/>
      <c r="M786" s="385"/>
      <c r="N786" s="386">
        <v>799</v>
      </c>
    </row>
    <row r="787" spans="1:14" ht="15" x14ac:dyDescent="0.25">
      <c r="A787" s="520"/>
      <c r="B787" s="380"/>
      <c r="C787" s="389"/>
      <c r="D787" s="382"/>
      <c r="E787" s="391"/>
      <c r="F787" s="381"/>
      <c r="G787" s="381"/>
      <c r="H787" s="389"/>
      <c r="I787" s="381"/>
      <c r="J787" s="389"/>
      <c r="K787" s="392"/>
      <c r="L787" s="385"/>
      <c r="M787" s="385"/>
      <c r="N787" s="386">
        <v>800</v>
      </c>
    </row>
    <row r="788" spans="1:14" ht="15" x14ac:dyDescent="0.25">
      <c r="A788" s="520"/>
      <c r="B788" s="380"/>
      <c r="C788" s="389"/>
      <c r="D788" s="382"/>
      <c r="E788" s="391"/>
      <c r="F788" s="381"/>
      <c r="G788" s="381"/>
      <c r="H788" s="389"/>
      <c r="I788" s="381"/>
      <c r="J788" s="389"/>
      <c r="K788" s="390"/>
      <c r="L788" s="385"/>
      <c r="M788" s="385"/>
      <c r="N788" s="386">
        <v>801</v>
      </c>
    </row>
    <row r="789" spans="1:14" ht="15" x14ac:dyDescent="0.25">
      <c r="A789" s="520"/>
      <c r="B789" s="380"/>
      <c r="C789" s="389"/>
      <c r="D789" s="382"/>
      <c r="E789" s="391"/>
      <c r="F789" s="381"/>
      <c r="G789" s="381"/>
      <c r="H789" s="389"/>
      <c r="I789" s="381"/>
      <c r="J789" s="389"/>
      <c r="K789" s="390"/>
      <c r="L789" s="385"/>
      <c r="M789" s="385"/>
      <c r="N789" s="386">
        <v>802</v>
      </c>
    </row>
    <row r="790" spans="1:14" ht="15" x14ac:dyDescent="0.25">
      <c r="A790" s="520"/>
      <c r="B790" s="380"/>
      <c r="C790" s="389"/>
      <c r="D790" s="382"/>
      <c r="E790" s="391"/>
      <c r="F790" s="381"/>
      <c r="G790" s="381"/>
      <c r="H790" s="389"/>
      <c r="I790" s="381"/>
      <c r="J790" s="389"/>
      <c r="K790" s="392"/>
      <c r="L790" s="385"/>
      <c r="M790" s="385"/>
      <c r="N790" s="386">
        <v>803</v>
      </c>
    </row>
    <row r="791" spans="1:14" ht="15" x14ac:dyDescent="0.25">
      <c r="A791" s="520"/>
      <c r="B791" s="380"/>
      <c r="C791" s="389"/>
      <c r="D791" s="382"/>
      <c r="E791" s="391"/>
      <c r="F791" s="381"/>
      <c r="G791" s="381"/>
      <c r="H791" s="389"/>
      <c r="I791" s="381"/>
      <c r="J791" s="389"/>
      <c r="K791" s="390"/>
      <c r="L791" s="385"/>
      <c r="M791" s="385"/>
      <c r="N791" s="386">
        <v>804</v>
      </c>
    </row>
    <row r="792" spans="1:14" ht="15" x14ac:dyDescent="0.25">
      <c r="A792" s="520"/>
      <c r="B792" s="380"/>
      <c r="C792" s="389"/>
      <c r="D792" s="382"/>
      <c r="E792" s="391"/>
      <c r="F792" s="381"/>
      <c r="G792" s="381"/>
      <c r="H792" s="389"/>
      <c r="I792" s="381"/>
      <c r="J792" s="389"/>
      <c r="K792" s="390"/>
      <c r="L792" s="385"/>
      <c r="M792" s="385"/>
      <c r="N792" s="386">
        <v>805</v>
      </c>
    </row>
    <row r="793" spans="1:14" ht="15" x14ac:dyDescent="0.25">
      <c r="A793" s="520"/>
      <c r="B793" s="380"/>
      <c r="C793" s="389"/>
      <c r="D793" s="382"/>
      <c r="E793" s="391"/>
      <c r="F793" s="381"/>
      <c r="G793" s="381"/>
      <c r="H793" s="389"/>
      <c r="I793" s="381"/>
      <c r="J793" s="389"/>
      <c r="K793" s="392"/>
      <c r="L793" s="385"/>
      <c r="M793" s="385"/>
      <c r="N793" s="386">
        <v>806</v>
      </c>
    </row>
    <row r="794" spans="1:14" ht="15" x14ac:dyDescent="0.25">
      <c r="A794" s="520"/>
      <c r="B794" s="380"/>
      <c r="C794" s="389"/>
      <c r="D794" s="382"/>
      <c r="E794" s="391"/>
      <c r="F794" s="381"/>
      <c r="G794" s="381"/>
      <c r="H794" s="389"/>
      <c r="I794" s="381"/>
      <c r="J794" s="389"/>
      <c r="K794" s="392"/>
      <c r="L794" s="385"/>
      <c r="M794" s="385"/>
      <c r="N794" s="386">
        <v>807</v>
      </c>
    </row>
    <row r="795" spans="1:14" ht="15" x14ac:dyDescent="0.25">
      <c r="A795" s="520"/>
      <c r="B795" s="380"/>
      <c r="C795" s="389"/>
      <c r="D795" s="382"/>
      <c r="E795" s="391"/>
      <c r="F795" s="381"/>
      <c r="G795" s="381"/>
      <c r="H795" s="389"/>
      <c r="I795" s="381"/>
      <c r="J795" s="389"/>
      <c r="K795" s="390"/>
      <c r="L795" s="385"/>
      <c r="M795" s="385"/>
      <c r="N795" s="386">
        <v>808</v>
      </c>
    </row>
    <row r="796" spans="1:14" ht="15" x14ac:dyDescent="0.25">
      <c r="A796" s="520"/>
      <c r="B796" s="380"/>
      <c r="C796" s="389"/>
      <c r="D796" s="382"/>
      <c r="E796" s="391"/>
      <c r="F796" s="381"/>
      <c r="G796" s="381"/>
      <c r="H796" s="389"/>
      <c r="I796" s="381"/>
      <c r="J796" s="389"/>
      <c r="K796" s="390"/>
      <c r="L796" s="385"/>
      <c r="M796" s="385"/>
      <c r="N796" s="386">
        <v>809</v>
      </c>
    </row>
    <row r="797" spans="1:14" ht="15" x14ac:dyDescent="0.25">
      <c r="A797" s="520"/>
      <c r="B797" s="380"/>
      <c r="C797" s="389"/>
      <c r="D797" s="382"/>
      <c r="E797" s="391"/>
      <c r="F797" s="381"/>
      <c r="G797" s="381"/>
      <c r="H797" s="389"/>
      <c r="I797" s="381"/>
      <c r="J797" s="389"/>
      <c r="K797" s="390"/>
      <c r="L797" s="385"/>
      <c r="M797" s="385"/>
      <c r="N797" s="386">
        <v>810</v>
      </c>
    </row>
    <row r="798" spans="1:14" ht="15" x14ac:dyDescent="0.25">
      <c r="A798" s="520"/>
      <c r="B798" s="380"/>
      <c r="C798" s="389"/>
      <c r="D798" s="382"/>
      <c r="E798" s="391"/>
      <c r="F798" s="381"/>
      <c r="G798" s="381"/>
      <c r="H798" s="389"/>
      <c r="I798" s="381"/>
      <c r="J798" s="389"/>
      <c r="K798" s="392"/>
      <c r="L798" s="385"/>
      <c r="M798" s="385"/>
      <c r="N798" s="386">
        <v>811</v>
      </c>
    </row>
    <row r="799" spans="1:14" ht="15" x14ac:dyDescent="0.25">
      <c r="A799" s="520"/>
      <c r="B799" s="380"/>
      <c r="C799" s="389"/>
      <c r="D799" s="382"/>
      <c r="E799" s="391"/>
      <c r="F799" s="381"/>
      <c r="G799" s="381"/>
      <c r="H799" s="389"/>
      <c r="I799" s="381"/>
      <c r="J799" s="389"/>
      <c r="K799" s="390"/>
      <c r="L799" s="385"/>
      <c r="M799" s="385"/>
      <c r="N799" s="386">
        <v>812</v>
      </c>
    </row>
    <row r="800" spans="1:14" ht="15" x14ac:dyDescent="0.25">
      <c r="A800" s="520"/>
      <c r="B800" s="380"/>
      <c r="C800" s="389"/>
      <c r="D800" s="382"/>
      <c r="E800" s="391"/>
      <c r="F800" s="381"/>
      <c r="G800" s="381"/>
      <c r="H800" s="389"/>
      <c r="I800" s="381"/>
      <c r="J800" s="389"/>
      <c r="K800" s="390"/>
      <c r="L800" s="385"/>
      <c r="M800" s="385"/>
      <c r="N800" s="386">
        <v>813</v>
      </c>
    </row>
    <row r="801" spans="1:14" ht="15" x14ac:dyDescent="0.25">
      <c r="A801" s="520"/>
      <c r="B801" s="380"/>
      <c r="C801" s="389"/>
      <c r="D801" s="382"/>
      <c r="E801" s="391"/>
      <c r="F801" s="381"/>
      <c r="G801" s="381"/>
      <c r="H801" s="389"/>
      <c r="I801" s="381"/>
      <c r="J801" s="389"/>
      <c r="K801" s="390"/>
      <c r="L801" s="385"/>
      <c r="M801" s="385"/>
      <c r="N801" s="386">
        <v>814</v>
      </c>
    </row>
    <row r="802" spans="1:14" ht="15" x14ac:dyDescent="0.25">
      <c r="A802" s="520"/>
      <c r="B802" s="380"/>
      <c r="C802" s="389"/>
      <c r="D802" s="382"/>
      <c r="E802" s="391"/>
      <c r="F802" s="381"/>
      <c r="G802" s="381"/>
      <c r="H802" s="389"/>
      <c r="I802" s="381"/>
      <c r="J802" s="389"/>
      <c r="K802" s="390"/>
      <c r="L802" s="385"/>
      <c r="M802" s="385"/>
      <c r="N802" s="386">
        <v>815</v>
      </c>
    </row>
    <row r="803" spans="1:14" ht="15" x14ac:dyDescent="0.25">
      <c r="A803" s="520"/>
      <c r="B803" s="380"/>
      <c r="C803" s="389"/>
      <c r="D803" s="382"/>
      <c r="E803" s="391"/>
      <c r="F803" s="381"/>
      <c r="G803" s="381"/>
      <c r="H803" s="389"/>
      <c r="I803" s="381"/>
      <c r="J803" s="389"/>
      <c r="K803" s="390"/>
      <c r="L803" s="385"/>
      <c r="M803" s="385"/>
      <c r="N803" s="386">
        <v>816</v>
      </c>
    </row>
    <row r="804" spans="1:14" ht="15" x14ac:dyDescent="0.25">
      <c r="A804" s="520"/>
      <c r="B804" s="380"/>
      <c r="C804" s="389"/>
      <c r="D804" s="382"/>
      <c r="E804" s="391"/>
      <c r="F804" s="381"/>
      <c r="G804" s="381"/>
      <c r="H804" s="389"/>
      <c r="I804" s="381"/>
      <c r="J804" s="389"/>
      <c r="K804" s="390"/>
      <c r="L804" s="385"/>
      <c r="M804" s="385"/>
      <c r="N804" s="386">
        <v>817</v>
      </c>
    </row>
    <row r="805" spans="1:14" ht="15" x14ac:dyDescent="0.25">
      <c r="A805" s="520"/>
      <c r="B805" s="380"/>
      <c r="C805" s="389"/>
      <c r="D805" s="382"/>
      <c r="E805" s="391"/>
      <c r="F805" s="381"/>
      <c r="G805" s="381"/>
      <c r="H805" s="389"/>
      <c r="I805" s="381"/>
      <c r="J805" s="389"/>
      <c r="K805" s="392"/>
      <c r="L805" s="385"/>
      <c r="M805" s="385"/>
      <c r="N805" s="386">
        <v>818</v>
      </c>
    </row>
    <row r="806" spans="1:14" ht="15" x14ac:dyDescent="0.25">
      <c r="A806" s="520"/>
      <c r="B806" s="380"/>
      <c r="C806" s="389"/>
      <c r="D806" s="382"/>
      <c r="E806" s="391"/>
      <c r="F806" s="381"/>
      <c r="G806" s="381"/>
      <c r="H806" s="389"/>
      <c r="I806" s="381"/>
      <c r="J806" s="389"/>
      <c r="K806" s="390"/>
      <c r="L806" s="385"/>
      <c r="M806" s="385"/>
      <c r="N806" s="386">
        <v>819</v>
      </c>
    </row>
    <row r="807" spans="1:14" ht="15" x14ac:dyDescent="0.25">
      <c r="A807" s="520"/>
      <c r="B807" s="380"/>
      <c r="C807" s="389"/>
      <c r="D807" s="382"/>
      <c r="E807" s="391"/>
      <c r="F807" s="381"/>
      <c r="G807" s="381"/>
      <c r="H807" s="389"/>
      <c r="I807" s="381"/>
      <c r="J807" s="389"/>
      <c r="K807" s="392"/>
      <c r="L807" s="385"/>
      <c r="M807" s="385"/>
      <c r="N807" s="386">
        <v>820</v>
      </c>
    </row>
    <row r="808" spans="1:14" ht="15" x14ac:dyDescent="0.25">
      <c r="A808" s="520"/>
      <c r="B808" s="380"/>
      <c r="C808" s="389"/>
      <c r="D808" s="382"/>
      <c r="E808" s="391"/>
      <c r="F808" s="381"/>
      <c r="G808" s="381"/>
      <c r="H808" s="389"/>
      <c r="I808" s="381"/>
      <c r="J808" s="389"/>
      <c r="K808" s="390"/>
      <c r="L808" s="385"/>
      <c r="M808" s="385"/>
      <c r="N808" s="386">
        <v>821</v>
      </c>
    </row>
    <row r="809" spans="1:14" ht="15" x14ac:dyDescent="0.25">
      <c r="A809" s="520"/>
      <c r="B809" s="380"/>
      <c r="C809" s="389"/>
      <c r="D809" s="382"/>
      <c r="E809" s="391"/>
      <c r="F809" s="381"/>
      <c r="G809" s="381"/>
      <c r="H809" s="389"/>
      <c r="I809" s="381"/>
      <c r="J809" s="389"/>
      <c r="K809" s="390"/>
      <c r="L809" s="385"/>
      <c r="M809" s="385"/>
      <c r="N809" s="386">
        <v>822</v>
      </c>
    </row>
    <row r="810" spans="1:14" ht="15" x14ac:dyDescent="0.25">
      <c r="A810" s="520"/>
      <c r="B810" s="380"/>
      <c r="C810" s="389"/>
      <c r="D810" s="382"/>
      <c r="E810" s="391"/>
      <c r="F810" s="381"/>
      <c r="G810" s="381"/>
      <c r="H810" s="389"/>
      <c r="I810" s="381"/>
      <c r="J810" s="389"/>
      <c r="K810" s="392"/>
      <c r="L810" s="385"/>
      <c r="M810" s="385"/>
      <c r="N810" s="386">
        <v>823</v>
      </c>
    </row>
    <row r="811" spans="1:14" ht="15" x14ac:dyDescent="0.25">
      <c r="A811" s="520"/>
      <c r="B811" s="380"/>
      <c r="C811" s="389"/>
      <c r="D811" s="382"/>
      <c r="E811" s="391"/>
      <c r="F811" s="381"/>
      <c r="G811" s="381"/>
      <c r="H811" s="389"/>
      <c r="I811" s="381"/>
      <c r="J811" s="389"/>
      <c r="K811" s="390"/>
      <c r="L811" s="385"/>
      <c r="M811" s="385"/>
      <c r="N811" s="386">
        <v>824</v>
      </c>
    </row>
    <row r="812" spans="1:14" ht="15" x14ac:dyDescent="0.25">
      <c r="A812" s="520"/>
      <c r="B812" s="380"/>
      <c r="C812" s="389"/>
      <c r="D812" s="382"/>
      <c r="E812" s="391"/>
      <c r="F812" s="381"/>
      <c r="G812" s="381"/>
      <c r="H812" s="389"/>
      <c r="I812" s="381"/>
      <c r="J812" s="389"/>
      <c r="K812" s="390"/>
      <c r="L812" s="385"/>
      <c r="M812" s="385"/>
      <c r="N812" s="386">
        <v>825</v>
      </c>
    </row>
    <row r="813" spans="1:14" ht="15" x14ac:dyDescent="0.25">
      <c r="A813" s="520"/>
      <c r="B813" s="380"/>
      <c r="C813" s="389"/>
      <c r="D813" s="382"/>
      <c r="E813" s="391"/>
      <c r="F813" s="381"/>
      <c r="G813" s="381"/>
      <c r="H813" s="389"/>
      <c r="I813" s="381"/>
      <c r="J813" s="389"/>
      <c r="K813" s="390"/>
      <c r="L813" s="385"/>
      <c r="M813" s="385"/>
      <c r="N813" s="386">
        <v>826</v>
      </c>
    </row>
    <row r="814" spans="1:14" ht="15" x14ac:dyDescent="0.25">
      <c r="A814" s="520"/>
      <c r="B814" s="380"/>
      <c r="C814" s="389"/>
      <c r="D814" s="382"/>
      <c r="E814" s="391"/>
      <c r="F814" s="381"/>
      <c r="G814" s="381"/>
      <c r="H814" s="389"/>
      <c r="I814" s="381"/>
      <c r="J814" s="389"/>
      <c r="K814" s="392"/>
      <c r="L814" s="385"/>
      <c r="M814" s="385"/>
      <c r="N814" s="386">
        <v>827</v>
      </c>
    </row>
    <row r="815" spans="1:14" ht="15" x14ac:dyDescent="0.25">
      <c r="A815" s="520"/>
      <c r="B815" s="380"/>
      <c r="C815" s="389"/>
      <c r="D815" s="382"/>
      <c r="E815" s="391"/>
      <c r="F815" s="381"/>
      <c r="G815" s="381"/>
      <c r="H815" s="389"/>
      <c r="I815" s="381"/>
      <c r="J815" s="389"/>
      <c r="K815" s="390"/>
      <c r="L815" s="385"/>
      <c r="M815" s="385"/>
      <c r="N815" s="386">
        <v>828</v>
      </c>
    </row>
    <row r="816" spans="1:14" ht="15" x14ac:dyDescent="0.25">
      <c r="A816" s="520"/>
      <c r="B816" s="380"/>
      <c r="C816" s="389"/>
      <c r="D816" s="382"/>
      <c r="E816" s="391"/>
      <c r="F816" s="381"/>
      <c r="G816" s="381"/>
      <c r="H816" s="389"/>
      <c r="I816" s="381"/>
      <c r="J816" s="389"/>
      <c r="K816" s="390"/>
      <c r="L816" s="385"/>
      <c r="M816" s="385"/>
      <c r="N816" s="386">
        <v>829</v>
      </c>
    </row>
    <row r="817" spans="1:14" ht="15" x14ac:dyDescent="0.25">
      <c r="A817" s="520"/>
      <c r="B817" s="380"/>
      <c r="C817" s="389"/>
      <c r="D817" s="382"/>
      <c r="E817" s="391"/>
      <c r="F817" s="381"/>
      <c r="G817" s="381"/>
      <c r="H817" s="389"/>
      <c r="I817" s="381"/>
      <c r="J817" s="389"/>
      <c r="K817" s="392"/>
      <c r="L817" s="385"/>
      <c r="M817" s="385"/>
      <c r="N817" s="386">
        <v>830</v>
      </c>
    </row>
    <row r="818" spans="1:14" ht="15" x14ac:dyDescent="0.25">
      <c r="A818" s="520"/>
      <c r="B818" s="380"/>
      <c r="C818" s="389"/>
      <c r="D818" s="382"/>
      <c r="E818" s="391"/>
      <c r="F818" s="381"/>
      <c r="G818" s="381"/>
      <c r="H818" s="389"/>
      <c r="I818" s="381"/>
      <c r="J818" s="389"/>
      <c r="K818" s="392"/>
      <c r="L818" s="385"/>
      <c r="M818" s="385"/>
      <c r="N818" s="386">
        <v>831</v>
      </c>
    </row>
    <row r="819" spans="1:14" ht="15" x14ac:dyDescent="0.25">
      <c r="A819" s="520"/>
      <c r="B819" s="380"/>
      <c r="C819" s="389"/>
      <c r="D819" s="382"/>
      <c r="E819" s="391"/>
      <c r="F819" s="381"/>
      <c r="G819" s="381"/>
      <c r="H819" s="389"/>
      <c r="I819" s="381"/>
      <c r="J819" s="389"/>
      <c r="K819" s="390"/>
      <c r="L819" s="385"/>
      <c r="M819" s="385"/>
      <c r="N819" s="386">
        <v>832</v>
      </c>
    </row>
    <row r="820" spans="1:14" ht="15" x14ac:dyDescent="0.25">
      <c r="A820" s="520"/>
      <c r="B820" s="380"/>
      <c r="C820" s="389"/>
      <c r="D820" s="382"/>
      <c r="E820" s="391"/>
      <c r="F820" s="381"/>
      <c r="G820" s="381"/>
      <c r="H820" s="389"/>
      <c r="I820" s="381"/>
      <c r="J820" s="389"/>
      <c r="K820" s="390"/>
      <c r="L820" s="385"/>
      <c r="M820" s="385"/>
      <c r="N820" s="386">
        <v>833</v>
      </c>
    </row>
    <row r="821" spans="1:14" ht="15" x14ac:dyDescent="0.25">
      <c r="A821" s="520"/>
      <c r="B821" s="380"/>
      <c r="C821" s="389"/>
      <c r="D821" s="382"/>
      <c r="E821" s="391"/>
      <c r="F821" s="381"/>
      <c r="G821" s="381"/>
      <c r="H821" s="389"/>
      <c r="I821" s="381"/>
      <c r="J821" s="389"/>
      <c r="K821" s="392"/>
      <c r="L821" s="385"/>
      <c r="M821" s="385"/>
      <c r="N821" s="386">
        <v>834</v>
      </c>
    </row>
    <row r="822" spans="1:14" ht="15" x14ac:dyDescent="0.25">
      <c r="A822" s="520"/>
      <c r="B822" s="380"/>
      <c r="C822" s="389"/>
      <c r="D822" s="382"/>
      <c r="E822" s="391"/>
      <c r="F822" s="381"/>
      <c r="G822" s="381"/>
      <c r="H822" s="389"/>
      <c r="I822" s="381"/>
      <c r="J822" s="389"/>
      <c r="K822" s="390"/>
      <c r="L822" s="385"/>
      <c r="M822" s="385"/>
      <c r="N822" s="386">
        <v>835</v>
      </c>
    </row>
    <row r="823" spans="1:14" ht="15" x14ac:dyDescent="0.25">
      <c r="A823" s="520"/>
      <c r="B823" s="380"/>
      <c r="C823" s="389"/>
      <c r="D823" s="382"/>
      <c r="E823" s="391"/>
      <c r="F823" s="381"/>
      <c r="G823" s="381"/>
      <c r="H823" s="389"/>
      <c r="I823" s="381"/>
      <c r="J823" s="389"/>
      <c r="K823" s="392"/>
      <c r="L823" s="385"/>
      <c r="M823" s="385"/>
      <c r="N823" s="386">
        <v>836</v>
      </c>
    </row>
    <row r="824" spans="1:14" ht="15" x14ac:dyDescent="0.25">
      <c r="A824" s="520"/>
      <c r="B824" s="380"/>
      <c r="C824" s="389"/>
      <c r="D824" s="382"/>
      <c r="E824" s="391"/>
      <c r="F824" s="381"/>
      <c r="G824" s="381"/>
      <c r="H824" s="389"/>
      <c r="I824" s="381"/>
      <c r="J824" s="389"/>
      <c r="K824" s="392"/>
      <c r="L824" s="385"/>
      <c r="M824" s="385"/>
      <c r="N824" s="386">
        <v>837</v>
      </c>
    </row>
    <row r="825" spans="1:14" ht="15" x14ac:dyDescent="0.25">
      <c r="A825" s="520"/>
      <c r="B825" s="380"/>
      <c r="C825" s="389"/>
      <c r="D825" s="382"/>
      <c r="E825" s="391"/>
      <c r="F825" s="381"/>
      <c r="G825" s="381"/>
      <c r="H825" s="389"/>
      <c r="I825" s="381"/>
      <c r="J825" s="389"/>
      <c r="K825" s="392"/>
      <c r="L825" s="385"/>
      <c r="M825" s="385"/>
      <c r="N825" s="386">
        <v>838</v>
      </c>
    </row>
    <row r="826" spans="1:14" ht="15" x14ac:dyDescent="0.25">
      <c r="A826" s="520"/>
      <c r="B826" s="380"/>
      <c r="C826" s="389"/>
      <c r="D826" s="382"/>
      <c r="E826" s="391"/>
      <c r="F826" s="381"/>
      <c r="G826" s="381"/>
      <c r="H826" s="389"/>
      <c r="I826" s="381"/>
      <c r="J826" s="389"/>
      <c r="K826" s="392"/>
      <c r="L826" s="385"/>
      <c r="M826" s="385"/>
      <c r="N826" s="386">
        <v>839</v>
      </c>
    </row>
    <row r="827" spans="1:14" ht="15" x14ac:dyDescent="0.25">
      <c r="A827" s="520"/>
      <c r="B827" s="380"/>
      <c r="C827" s="389"/>
      <c r="D827" s="382"/>
      <c r="E827" s="391"/>
      <c r="F827" s="381"/>
      <c r="G827" s="381"/>
      <c r="H827" s="389"/>
      <c r="I827" s="381"/>
      <c r="J827" s="389"/>
      <c r="K827" s="392"/>
      <c r="L827" s="385"/>
      <c r="M827" s="385"/>
      <c r="N827" s="386">
        <v>840</v>
      </c>
    </row>
    <row r="828" spans="1:14" ht="15" x14ac:dyDescent="0.25">
      <c r="A828" s="520"/>
      <c r="B828" s="380"/>
      <c r="C828" s="389"/>
      <c r="D828" s="382"/>
      <c r="E828" s="391"/>
      <c r="F828" s="381"/>
      <c r="G828" s="381"/>
      <c r="H828" s="389"/>
      <c r="I828" s="381"/>
      <c r="J828" s="389"/>
      <c r="K828" s="392"/>
      <c r="L828" s="385"/>
      <c r="M828" s="385"/>
      <c r="N828" s="386">
        <v>841</v>
      </c>
    </row>
    <row r="829" spans="1:14" ht="15" x14ac:dyDescent="0.25">
      <c r="A829" s="520"/>
      <c r="B829" s="380"/>
      <c r="C829" s="389"/>
      <c r="D829" s="382"/>
      <c r="E829" s="391"/>
      <c r="F829" s="381"/>
      <c r="G829" s="381"/>
      <c r="H829" s="389"/>
      <c r="I829" s="381"/>
      <c r="J829" s="389"/>
      <c r="K829" s="390"/>
      <c r="L829" s="385"/>
      <c r="M829" s="385"/>
      <c r="N829" s="386">
        <v>842</v>
      </c>
    </row>
    <row r="830" spans="1:14" ht="15" x14ac:dyDescent="0.25">
      <c r="A830" s="520"/>
      <c r="B830" s="380"/>
      <c r="C830" s="389"/>
      <c r="D830" s="382"/>
      <c r="E830" s="391"/>
      <c r="F830" s="381"/>
      <c r="G830" s="381"/>
      <c r="H830" s="389"/>
      <c r="I830" s="381"/>
      <c r="J830" s="389"/>
      <c r="K830" s="392"/>
      <c r="L830" s="385"/>
      <c r="M830" s="385"/>
      <c r="N830" s="386">
        <v>843</v>
      </c>
    </row>
    <row r="831" spans="1:14" ht="15" x14ac:dyDescent="0.25">
      <c r="A831" s="520"/>
      <c r="B831" s="380"/>
      <c r="C831" s="389"/>
      <c r="D831" s="382"/>
      <c r="E831" s="391"/>
      <c r="F831" s="381"/>
      <c r="G831" s="381"/>
      <c r="H831" s="389"/>
      <c r="I831" s="381"/>
      <c r="J831" s="389"/>
      <c r="K831" s="390"/>
      <c r="L831" s="385"/>
      <c r="M831" s="385"/>
      <c r="N831" s="386">
        <v>844</v>
      </c>
    </row>
    <row r="832" spans="1:14" ht="15" x14ac:dyDescent="0.25">
      <c r="A832" s="520"/>
      <c r="B832" s="380"/>
      <c r="C832" s="389"/>
      <c r="D832" s="382"/>
      <c r="E832" s="391"/>
      <c r="F832" s="381"/>
      <c r="G832" s="381"/>
      <c r="H832" s="389"/>
      <c r="I832" s="381"/>
      <c r="J832" s="389"/>
      <c r="K832" s="392"/>
      <c r="L832" s="385"/>
      <c r="M832" s="385"/>
      <c r="N832" s="386">
        <v>845</v>
      </c>
    </row>
    <row r="833" spans="1:14" ht="15" x14ac:dyDescent="0.25">
      <c r="A833" s="520"/>
      <c r="B833" s="380"/>
      <c r="C833" s="389"/>
      <c r="D833" s="382"/>
      <c r="E833" s="391"/>
      <c r="F833" s="381"/>
      <c r="G833" s="381"/>
      <c r="H833" s="389"/>
      <c r="I833" s="381"/>
      <c r="J833" s="389"/>
      <c r="K833" s="392"/>
      <c r="L833" s="385"/>
      <c r="M833" s="385"/>
      <c r="N833" s="386">
        <v>846</v>
      </c>
    </row>
    <row r="834" spans="1:14" ht="15" x14ac:dyDescent="0.25">
      <c r="A834" s="520"/>
      <c r="B834" s="380"/>
      <c r="C834" s="389"/>
      <c r="D834" s="382"/>
      <c r="E834" s="391"/>
      <c r="F834" s="381"/>
      <c r="G834" s="381"/>
      <c r="H834" s="389"/>
      <c r="I834" s="381"/>
      <c r="J834" s="389"/>
      <c r="K834" s="392"/>
      <c r="L834" s="385"/>
      <c r="M834" s="385"/>
      <c r="N834" s="386">
        <v>847</v>
      </c>
    </row>
    <row r="835" spans="1:14" ht="15" x14ac:dyDescent="0.25">
      <c r="A835" s="520"/>
      <c r="B835" s="380"/>
      <c r="C835" s="389"/>
      <c r="D835" s="382"/>
      <c r="E835" s="391"/>
      <c r="F835" s="381"/>
      <c r="G835" s="381"/>
      <c r="H835" s="389"/>
      <c r="I835" s="381"/>
      <c r="J835" s="389"/>
      <c r="K835" s="392"/>
      <c r="L835" s="385"/>
      <c r="M835" s="385"/>
      <c r="N835" s="386">
        <v>848</v>
      </c>
    </row>
    <row r="836" spans="1:14" ht="15" x14ac:dyDescent="0.25">
      <c r="A836" s="520"/>
      <c r="B836" s="380"/>
      <c r="C836" s="389"/>
      <c r="D836" s="382"/>
      <c r="E836" s="391"/>
      <c r="F836" s="381"/>
      <c r="G836" s="381"/>
      <c r="H836" s="389"/>
      <c r="I836" s="381"/>
      <c r="J836" s="389"/>
      <c r="K836" s="392"/>
      <c r="L836" s="385"/>
      <c r="M836" s="385"/>
      <c r="N836" s="386">
        <v>849</v>
      </c>
    </row>
    <row r="837" spans="1:14" ht="15" x14ac:dyDescent="0.25">
      <c r="A837" s="520"/>
      <c r="B837" s="380"/>
      <c r="C837" s="389"/>
      <c r="D837" s="382"/>
      <c r="E837" s="391"/>
      <c r="F837" s="381"/>
      <c r="G837" s="381"/>
      <c r="H837" s="389"/>
      <c r="I837" s="381"/>
      <c r="J837" s="389"/>
      <c r="K837" s="392"/>
      <c r="L837" s="385"/>
      <c r="M837" s="385"/>
      <c r="N837" s="386">
        <v>850</v>
      </c>
    </row>
    <row r="838" spans="1:14" ht="15" x14ac:dyDescent="0.25">
      <c r="A838" s="520"/>
      <c r="B838" s="380"/>
      <c r="C838" s="389"/>
      <c r="D838" s="382"/>
      <c r="E838" s="391"/>
      <c r="F838" s="381"/>
      <c r="G838" s="381"/>
      <c r="H838" s="389"/>
      <c r="I838" s="381"/>
      <c r="J838" s="389"/>
      <c r="K838" s="390"/>
      <c r="L838" s="385"/>
      <c r="M838" s="385"/>
      <c r="N838" s="386">
        <v>851</v>
      </c>
    </row>
    <row r="839" spans="1:14" ht="15" x14ac:dyDescent="0.25">
      <c r="A839" s="520"/>
      <c r="B839" s="380"/>
      <c r="C839" s="389"/>
      <c r="D839" s="382"/>
      <c r="E839" s="391"/>
      <c r="F839" s="381"/>
      <c r="G839" s="381"/>
      <c r="H839" s="389"/>
      <c r="I839" s="381"/>
      <c r="J839" s="389"/>
      <c r="K839" s="390"/>
      <c r="L839" s="385"/>
      <c r="M839" s="385"/>
      <c r="N839" s="386">
        <v>852</v>
      </c>
    </row>
    <row r="840" spans="1:14" ht="15" x14ac:dyDescent="0.25">
      <c r="A840" s="520"/>
      <c r="B840" s="380"/>
      <c r="C840" s="389"/>
      <c r="D840" s="382"/>
      <c r="E840" s="391"/>
      <c r="F840" s="381"/>
      <c r="G840" s="381"/>
      <c r="H840" s="389"/>
      <c r="I840" s="381"/>
      <c r="J840" s="389"/>
      <c r="K840" s="392"/>
      <c r="L840" s="385"/>
      <c r="M840" s="385"/>
      <c r="N840" s="386">
        <v>853</v>
      </c>
    </row>
    <row r="841" spans="1:14" ht="15" x14ac:dyDescent="0.25">
      <c r="A841" s="520"/>
      <c r="B841" s="380"/>
      <c r="C841" s="389"/>
      <c r="D841" s="382"/>
      <c r="E841" s="391"/>
      <c r="F841" s="381"/>
      <c r="G841" s="381"/>
      <c r="H841" s="389"/>
      <c r="I841" s="381"/>
      <c r="J841" s="389"/>
      <c r="K841" s="390"/>
      <c r="L841" s="385"/>
      <c r="M841" s="385"/>
      <c r="N841" s="386">
        <v>854</v>
      </c>
    </row>
    <row r="842" spans="1:14" ht="15" x14ac:dyDescent="0.25">
      <c r="A842" s="520"/>
      <c r="B842" s="380"/>
      <c r="C842" s="389"/>
      <c r="D842" s="382"/>
      <c r="E842" s="391"/>
      <c r="F842" s="381"/>
      <c r="G842" s="381"/>
      <c r="H842" s="389"/>
      <c r="I842" s="381"/>
      <c r="J842" s="389"/>
      <c r="K842" s="390"/>
      <c r="L842" s="385"/>
      <c r="M842" s="385"/>
      <c r="N842" s="386">
        <v>855</v>
      </c>
    </row>
    <row r="843" spans="1:14" x14ac:dyDescent="0.25">
      <c r="A843" s="521"/>
      <c r="B843" s="385"/>
      <c r="C843" s="390"/>
      <c r="D843" s="398"/>
      <c r="E843" s="399"/>
      <c r="F843" s="384"/>
      <c r="G843" s="384"/>
      <c r="H843" s="390"/>
      <c r="I843" s="384"/>
      <c r="J843" s="390"/>
      <c r="K843" s="390"/>
      <c r="L843" s="385"/>
      <c r="M843" s="385"/>
      <c r="N843" s="386">
        <v>856</v>
      </c>
    </row>
    <row r="844" spans="1:14" x14ac:dyDescent="0.25">
      <c r="A844" s="521"/>
      <c r="B844" s="385"/>
      <c r="C844" s="390"/>
      <c r="D844" s="398"/>
      <c r="E844" s="399"/>
      <c r="F844" s="384"/>
      <c r="G844" s="384"/>
      <c r="H844" s="390"/>
      <c r="I844" s="384"/>
      <c r="J844" s="390"/>
      <c r="K844" s="392"/>
      <c r="L844" s="385"/>
      <c r="M844" s="385"/>
      <c r="N844" s="386">
        <v>857</v>
      </c>
    </row>
    <row r="845" spans="1:14" x14ac:dyDescent="0.25">
      <c r="A845" s="521"/>
      <c r="B845" s="385"/>
      <c r="C845" s="390"/>
      <c r="D845" s="398"/>
      <c r="E845" s="399"/>
      <c r="F845" s="384"/>
      <c r="G845" s="384"/>
      <c r="H845" s="390"/>
      <c r="I845" s="384"/>
      <c r="J845" s="390"/>
      <c r="K845" s="390"/>
      <c r="L845" s="385"/>
      <c r="M845" s="385"/>
      <c r="N845" s="386">
        <v>858</v>
      </c>
    </row>
    <row r="846" spans="1:14" x14ac:dyDescent="0.25">
      <c r="A846" s="521"/>
      <c r="B846" s="385"/>
      <c r="C846" s="390"/>
      <c r="D846" s="398"/>
      <c r="E846" s="399"/>
      <c r="F846" s="384"/>
      <c r="G846" s="384"/>
      <c r="H846" s="390"/>
      <c r="I846" s="384"/>
      <c r="J846" s="390"/>
      <c r="K846" s="392"/>
      <c r="L846" s="385"/>
      <c r="M846" s="385"/>
      <c r="N846" s="386">
        <v>859</v>
      </c>
    </row>
    <row r="847" spans="1:14" x14ac:dyDescent="0.25">
      <c r="A847" s="521"/>
      <c r="B847" s="385"/>
      <c r="C847" s="390"/>
      <c r="D847" s="398"/>
      <c r="E847" s="399"/>
      <c r="F847" s="384"/>
      <c r="G847" s="384"/>
      <c r="H847" s="390"/>
      <c r="I847" s="384"/>
      <c r="J847" s="390"/>
      <c r="K847" s="392"/>
      <c r="L847" s="385"/>
      <c r="M847" s="385"/>
      <c r="N847" s="386">
        <v>860</v>
      </c>
    </row>
    <row r="848" spans="1:14" x14ac:dyDescent="0.25">
      <c r="A848" s="521"/>
      <c r="B848" s="385"/>
      <c r="C848" s="390"/>
      <c r="D848" s="398"/>
      <c r="E848" s="399"/>
      <c r="F848" s="384"/>
      <c r="G848" s="384"/>
      <c r="H848" s="390"/>
      <c r="I848" s="384"/>
      <c r="J848" s="390"/>
      <c r="K848" s="390"/>
      <c r="L848" s="385"/>
      <c r="M848" s="385"/>
      <c r="N848" s="386">
        <v>861</v>
      </c>
    </row>
    <row r="849" spans="1:14" x14ac:dyDescent="0.25">
      <c r="A849" s="521"/>
      <c r="B849" s="385"/>
      <c r="C849" s="390"/>
      <c r="D849" s="398"/>
      <c r="E849" s="399"/>
      <c r="F849" s="384"/>
      <c r="G849" s="384"/>
      <c r="H849" s="390"/>
      <c r="I849" s="384"/>
      <c r="J849" s="390"/>
      <c r="K849" s="390"/>
      <c r="L849" s="385"/>
      <c r="M849" s="385"/>
      <c r="N849" s="386">
        <v>862</v>
      </c>
    </row>
    <row r="850" spans="1:14" x14ac:dyDescent="0.25">
      <c r="A850" s="521"/>
      <c r="B850" s="385"/>
      <c r="C850" s="390"/>
      <c r="D850" s="398"/>
      <c r="E850" s="399"/>
      <c r="F850" s="384"/>
      <c r="G850" s="384"/>
      <c r="H850" s="390"/>
      <c r="I850" s="384"/>
      <c r="J850" s="390"/>
      <c r="K850" s="390"/>
      <c r="L850" s="385"/>
      <c r="M850" s="385"/>
      <c r="N850" s="386">
        <v>863</v>
      </c>
    </row>
    <row r="851" spans="1:14" x14ac:dyDescent="0.25">
      <c r="A851" s="521"/>
      <c r="B851" s="385"/>
      <c r="C851" s="390"/>
      <c r="D851" s="398"/>
      <c r="E851" s="399"/>
      <c r="F851" s="384"/>
      <c r="G851" s="384"/>
      <c r="H851" s="390"/>
      <c r="I851" s="384"/>
      <c r="J851" s="390"/>
      <c r="K851" s="392"/>
      <c r="L851" s="385"/>
      <c r="M851" s="385"/>
      <c r="N851" s="386">
        <v>864</v>
      </c>
    </row>
    <row r="852" spans="1:14" x14ac:dyDescent="0.25">
      <c r="A852" s="521"/>
      <c r="B852" s="385"/>
      <c r="C852" s="390"/>
      <c r="D852" s="398"/>
      <c r="E852" s="399"/>
      <c r="F852" s="384"/>
      <c r="G852" s="384"/>
      <c r="H852" s="390"/>
      <c r="I852" s="384"/>
      <c r="J852" s="390"/>
      <c r="K852" s="392"/>
      <c r="L852" s="385"/>
      <c r="M852" s="385"/>
      <c r="N852" s="386">
        <v>865</v>
      </c>
    </row>
    <row r="853" spans="1:14" x14ac:dyDescent="0.25">
      <c r="A853" s="521"/>
      <c r="B853" s="385"/>
      <c r="C853" s="390"/>
      <c r="D853" s="398"/>
      <c r="E853" s="399"/>
      <c r="F853" s="384"/>
      <c r="G853" s="384"/>
      <c r="H853" s="390"/>
      <c r="I853" s="384"/>
      <c r="J853" s="390"/>
      <c r="K853" s="390"/>
      <c r="L853" s="385"/>
      <c r="M853" s="385"/>
      <c r="N853" s="386">
        <v>866</v>
      </c>
    </row>
    <row r="854" spans="1:14" x14ac:dyDescent="0.25">
      <c r="A854" s="521"/>
      <c r="B854" s="385"/>
      <c r="C854" s="390"/>
      <c r="D854" s="398"/>
      <c r="E854" s="399"/>
      <c r="F854" s="384"/>
      <c r="G854" s="384"/>
      <c r="H854" s="390"/>
      <c r="I854" s="384"/>
      <c r="J854" s="390"/>
      <c r="K854" s="392"/>
      <c r="L854" s="385"/>
      <c r="M854" s="385"/>
      <c r="N854" s="386">
        <v>867</v>
      </c>
    </row>
    <row r="855" spans="1:14" x14ac:dyDescent="0.25">
      <c r="A855" s="521"/>
      <c r="B855" s="385"/>
      <c r="C855" s="390"/>
      <c r="D855" s="398"/>
      <c r="E855" s="399"/>
      <c r="F855" s="384"/>
      <c r="G855" s="384"/>
      <c r="H855" s="390"/>
      <c r="I855" s="384"/>
      <c r="J855" s="390"/>
      <c r="K855" s="390"/>
      <c r="L855" s="385"/>
      <c r="M855" s="385"/>
      <c r="N855" s="386">
        <v>868</v>
      </c>
    </row>
    <row r="856" spans="1:14" x14ac:dyDescent="0.25">
      <c r="A856" s="521"/>
      <c r="B856" s="385"/>
      <c r="C856" s="390"/>
      <c r="D856" s="398"/>
      <c r="E856" s="399"/>
      <c r="F856" s="384"/>
      <c r="G856" s="384"/>
      <c r="H856" s="390"/>
      <c r="I856" s="384"/>
      <c r="J856" s="390"/>
      <c r="K856" s="392"/>
      <c r="L856" s="385"/>
      <c r="M856" s="385"/>
      <c r="N856" s="386">
        <v>869</v>
      </c>
    </row>
    <row r="857" spans="1:14" x14ac:dyDescent="0.25">
      <c r="A857" s="521"/>
      <c r="B857" s="385"/>
      <c r="C857" s="390"/>
      <c r="D857" s="398"/>
      <c r="E857" s="399"/>
      <c r="F857" s="384"/>
      <c r="G857" s="384"/>
      <c r="H857" s="390"/>
      <c r="I857" s="384"/>
      <c r="J857" s="390"/>
      <c r="K857" s="392"/>
      <c r="L857" s="385"/>
      <c r="M857" s="385"/>
      <c r="N857" s="386">
        <v>870</v>
      </c>
    </row>
    <row r="858" spans="1:14" x14ac:dyDescent="0.25">
      <c r="A858" s="521"/>
      <c r="B858" s="385"/>
      <c r="C858" s="390"/>
      <c r="D858" s="398"/>
      <c r="E858" s="399"/>
      <c r="F858" s="384"/>
      <c r="G858" s="384"/>
      <c r="H858" s="390"/>
      <c r="I858" s="384"/>
      <c r="J858" s="390"/>
      <c r="K858" s="390"/>
      <c r="L858" s="385"/>
      <c r="M858" s="385"/>
      <c r="N858" s="386">
        <v>871</v>
      </c>
    </row>
    <row r="859" spans="1:14" x14ac:dyDescent="0.25">
      <c r="A859" s="521"/>
      <c r="B859" s="385"/>
      <c r="C859" s="390"/>
      <c r="D859" s="398"/>
      <c r="E859" s="399"/>
      <c r="F859" s="384"/>
      <c r="G859" s="384"/>
      <c r="H859" s="390"/>
      <c r="I859" s="384"/>
      <c r="J859" s="390"/>
      <c r="K859" s="390"/>
      <c r="L859" s="385"/>
      <c r="M859" s="385"/>
      <c r="N859" s="386">
        <v>872</v>
      </c>
    </row>
    <row r="860" spans="1:14" x14ac:dyDescent="0.25">
      <c r="A860" s="521"/>
      <c r="B860" s="385"/>
      <c r="C860" s="390"/>
      <c r="D860" s="398"/>
      <c r="E860" s="399"/>
      <c r="F860" s="384"/>
      <c r="G860" s="384"/>
      <c r="H860" s="390"/>
      <c r="I860" s="384"/>
      <c r="J860" s="390"/>
      <c r="K860" s="390"/>
      <c r="L860" s="385"/>
      <c r="M860" s="385"/>
      <c r="N860" s="386">
        <v>873</v>
      </c>
    </row>
    <row r="861" spans="1:14" x14ac:dyDescent="0.25">
      <c r="A861" s="521"/>
      <c r="B861" s="385"/>
      <c r="C861" s="390"/>
      <c r="D861" s="398"/>
      <c r="E861" s="399"/>
      <c r="F861" s="384"/>
      <c r="G861" s="384"/>
      <c r="H861" s="390"/>
      <c r="I861" s="384"/>
      <c r="J861" s="390"/>
      <c r="K861" s="390"/>
      <c r="L861" s="385"/>
      <c r="M861" s="385"/>
      <c r="N861" s="386">
        <v>874</v>
      </c>
    </row>
    <row r="862" spans="1:14" x14ac:dyDescent="0.25">
      <c r="A862" s="521"/>
      <c r="B862" s="385"/>
      <c r="C862" s="390"/>
      <c r="D862" s="398"/>
      <c r="E862" s="399"/>
      <c r="F862" s="384"/>
      <c r="G862" s="384"/>
      <c r="H862" s="390"/>
      <c r="I862" s="384"/>
      <c r="J862" s="390"/>
      <c r="K862" s="392"/>
      <c r="L862" s="385"/>
      <c r="M862" s="385"/>
      <c r="N862" s="386">
        <v>875</v>
      </c>
    </row>
    <row r="863" spans="1:14" x14ac:dyDescent="0.25">
      <c r="A863" s="521"/>
      <c r="B863" s="385"/>
      <c r="C863" s="390"/>
      <c r="D863" s="398"/>
      <c r="E863" s="399"/>
      <c r="F863" s="384"/>
      <c r="G863" s="384"/>
      <c r="H863" s="390"/>
      <c r="I863" s="384"/>
      <c r="J863" s="390"/>
      <c r="K863" s="392"/>
      <c r="L863" s="385"/>
      <c r="M863" s="385"/>
      <c r="N863" s="386">
        <v>876</v>
      </c>
    </row>
    <row r="864" spans="1:14" x14ac:dyDescent="0.25">
      <c r="A864" s="521"/>
      <c r="B864" s="385"/>
      <c r="C864" s="390"/>
      <c r="D864" s="398"/>
      <c r="E864" s="399"/>
      <c r="F864" s="384"/>
      <c r="G864" s="384"/>
      <c r="H864" s="390"/>
      <c r="I864" s="384"/>
      <c r="J864" s="390"/>
      <c r="K864" s="392"/>
      <c r="L864" s="385"/>
      <c r="M864" s="385"/>
      <c r="N864" s="386">
        <v>877</v>
      </c>
    </row>
    <row r="865" spans="1:14" x14ac:dyDescent="0.25">
      <c r="A865" s="521"/>
      <c r="B865" s="385"/>
      <c r="C865" s="390"/>
      <c r="D865" s="398"/>
      <c r="E865" s="399"/>
      <c r="F865" s="384"/>
      <c r="G865" s="384"/>
      <c r="H865" s="390"/>
      <c r="I865" s="384"/>
      <c r="J865" s="390"/>
      <c r="K865" s="392"/>
      <c r="L865" s="385"/>
      <c r="M865" s="385"/>
      <c r="N865" s="386">
        <v>878</v>
      </c>
    </row>
    <row r="866" spans="1:14" x14ac:dyDescent="0.25">
      <c r="A866" s="521"/>
      <c r="B866" s="385"/>
      <c r="C866" s="390"/>
      <c r="D866" s="398"/>
      <c r="E866" s="399"/>
      <c r="F866" s="384"/>
      <c r="G866" s="384"/>
      <c r="H866" s="390"/>
      <c r="I866" s="384"/>
      <c r="J866" s="390"/>
      <c r="K866" s="392"/>
      <c r="L866" s="385"/>
      <c r="M866" s="385"/>
      <c r="N866" s="386">
        <v>879</v>
      </c>
    </row>
    <row r="867" spans="1:14" x14ac:dyDescent="0.25">
      <c r="A867" s="521"/>
      <c r="B867" s="385"/>
      <c r="C867" s="390"/>
      <c r="D867" s="398"/>
      <c r="E867" s="399"/>
      <c r="F867" s="384"/>
      <c r="G867" s="384"/>
      <c r="H867" s="390"/>
      <c r="I867" s="384"/>
      <c r="J867" s="390"/>
      <c r="K867" s="390"/>
      <c r="L867" s="385"/>
      <c r="M867" s="385"/>
      <c r="N867" s="386">
        <v>880</v>
      </c>
    </row>
    <row r="868" spans="1:14" x14ac:dyDescent="0.25">
      <c r="A868" s="521"/>
      <c r="B868" s="385"/>
      <c r="C868" s="390"/>
      <c r="D868" s="400"/>
      <c r="E868" s="399"/>
      <c r="F868" s="384"/>
      <c r="G868" s="384"/>
      <c r="H868" s="390"/>
      <c r="I868" s="384"/>
      <c r="J868" s="390"/>
      <c r="K868" s="390"/>
      <c r="L868" s="385"/>
      <c r="M868" s="385"/>
      <c r="N868" s="386">
        <v>881</v>
      </c>
    </row>
    <row r="869" spans="1:14" x14ac:dyDescent="0.25">
      <c r="A869" s="521"/>
      <c r="B869" s="385"/>
      <c r="C869" s="390"/>
      <c r="D869" s="400"/>
      <c r="E869" s="399"/>
      <c r="F869" s="384"/>
      <c r="G869" s="384"/>
      <c r="H869" s="390"/>
      <c r="I869" s="384"/>
      <c r="J869" s="390"/>
      <c r="K869" s="390"/>
      <c r="L869" s="385"/>
      <c r="M869" s="385"/>
      <c r="N869" s="386">
        <v>882</v>
      </c>
    </row>
    <row r="870" spans="1:14" x14ac:dyDescent="0.25">
      <c r="A870" s="521"/>
      <c r="B870" s="385"/>
      <c r="C870" s="390"/>
      <c r="D870" s="400"/>
      <c r="E870" s="399"/>
      <c r="F870" s="384"/>
      <c r="G870" s="384"/>
      <c r="H870" s="390"/>
      <c r="I870" s="384"/>
      <c r="J870" s="390"/>
      <c r="K870" s="392"/>
      <c r="L870" s="385"/>
      <c r="M870" s="385"/>
      <c r="N870" s="386">
        <v>883</v>
      </c>
    </row>
    <row r="871" spans="1:14" x14ac:dyDescent="0.25">
      <c r="A871" s="521"/>
      <c r="B871" s="385"/>
      <c r="C871" s="390"/>
      <c r="D871" s="392"/>
      <c r="E871" s="399"/>
      <c r="F871" s="384"/>
      <c r="G871" s="384"/>
      <c r="H871" s="390"/>
      <c r="I871" s="384"/>
      <c r="J871" s="390"/>
      <c r="K871" s="392"/>
      <c r="L871" s="385"/>
      <c r="M871" s="385"/>
      <c r="N871" s="386">
        <v>884</v>
      </c>
    </row>
    <row r="872" spans="1:14" x14ac:dyDescent="0.25">
      <c r="A872" s="521"/>
      <c r="B872" s="385"/>
      <c r="C872" s="390"/>
      <c r="D872" s="400"/>
      <c r="E872" s="399"/>
      <c r="F872" s="384"/>
      <c r="G872" s="384"/>
      <c r="H872" s="390"/>
      <c r="I872" s="384"/>
      <c r="J872" s="390"/>
      <c r="K872" s="392"/>
      <c r="L872" s="385"/>
      <c r="M872" s="385"/>
      <c r="N872" s="386">
        <v>885</v>
      </c>
    </row>
    <row r="873" spans="1:14" x14ac:dyDescent="0.25">
      <c r="A873" s="521"/>
      <c r="B873" s="385"/>
      <c r="C873" s="390"/>
      <c r="D873" s="400"/>
      <c r="E873" s="399"/>
      <c r="F873" s="384"/>
      <c r="G873" s="384"/>
      <c r="H873" s="390"/>
      <c r="I873" s="384"/>
      <c r="J873" s="390"/>
      <c r="K873" s="392"/>
      <c r="L873" s="385"/>
      <c r="M873" s="385"/>
      <c r="N873" s="386">
        <v>886</v>
      </c>
    </row>
    <row r="874" spans="1:14" x14ac:dyDescent="0.25">
      <c r="A874" s="521"/>
      <c r="B874" s="385"/>
      <c r="C874" s="390"/>
      <c r="D874" s="400"/>
      <c r="E874" s="399"/>
      <c r="F874" s="384"/>
      <c r="G874" s="384"/>
      <c r="H874" s="390"/>
      <c r="I874" s="384"/>
      <c r="J874" s="390"/>
      <c r="K874" s="390"/>
      <c r="L874" s="385"/>
      <c r="M874" s="385"/>
      <c r="N874" s="386">
        <v>887</v>
      </c>
    </row>
    <row r="875" spans="1:14" x14ac:dyDescent="0.25">
      <c r="A875" s="521"/>
      <c r="B875" s="385"/>
      <c r="C875" s="390"/>
      <c r="D875" s="400"/>
      <c r="E875" s="399"/>
      <c r="F875" s="384"/>
      <c r="G875" s="384"/>
      <c r="H875" s="390"/>
      <c r="I875" s="384"/>
      <c r="J875" s="390"/>
      <c r="K875" s="390"/>
      <c r="L875" s="385"/>
      <c r="M875" s="385"/>
      <c r="N875" s="386">
        <v>888</v>
      </c>
    </row>
    <row r="876" spans="1:14" x14ac:dyDescent="0.25">
      <c r="A876" s="521"/>
      <c r="B876" s="385"/>
      <c r="C876" s="390"/>
      <c r="D876" s="400"/>
      <c r="E876" s="399"/>
      <c r="F876" s="384"/>
      <c r="G876" s="384"/>
      <c r="H876" s="390"/>
      <c r="I876" s="384"/>
      <c r="J876" s="390"/>
      <c r="K876" s="390"/>
      <c r="L876" s="385"/>
      <c r="M876" s="385"/>
      <c r="N876" s="386">
        <v>889</v>
      </c>
    </row>
    <row r="877" spans="1:14" x14ac:dyDescent="0.25">
      <c r="A877" s="521"/>
      <c r="B877" s="385"/>
      <c r="C877" s="390"/>
      <c r="D877" s="400"/>
      <c r="E877" s="399"/>
      <c r="F877" s="384"/>
      <c r="G877" s="384"/>
      <c r="H877" s="390"/>
      <c r="I877" s="384"/>
      <c r="J877" s="390"/>
      <c r="K877" s="392"/>
      <c r="L877" s="385"/>
      <c r="M877" s="385"/>
      <c r="N877" s="386">
        <v>890</v>
      </c>
    </row>
    <row r="878" spans="1:14" x14ac:dyDescent="0.25">
      <c r="A878" s="521"/>
      <c r="B878" s="385"/>
      <c r="C878" s="390"/>
      <c r="D878" s="400"/>
      <c r="E878" s="399"/>
      <c r="F878" s="384"/>
      <c r="G878" s="384"/>
      <c r="H878" s="390"/>
      <c r="I878" s="384"/>
      <c r="J878" s="390"/>
      <c r="K878" s="390"/>
      <c r="L878" s="385"/>
      <c r="M878" s="385"/>
      <c r="N878" s="386">
        <v>891</v>
      </c>
    </row>
    <row r="879" spans="1:14" x14ac:dyDescent="0.25">
      <c r="A879" s="521"/>
      <c r="B879" s="385"/>
      <c r="C879" s="390"/>
      <c r="D879" s="400"/>
      <c r="E879" s="399"/>
      <c r="F879" s="384"/>
      <c r="G879" s="384"/>
      <c r="H879" s="390"/>
      <c r="I879" s="384"/>
      <c r="J879" s="390"/>
      <c r="K879" s="390"/>
      <c r="L879" s="385"/>
      <c r="M879" s="385"/>
      <c r="N879" s="386">
        <v>892</v>
      </c>
    </row>
    <row r="880" spans="1:14" x14ac:dyDescent="0.25">
      <c r="A880" s="521"/>
      <c r="B880" s="385"/>
      <c r="C880" s="390"/>
      <c r="D880" s="400"/>
      <c r="E880" s="399"/>
      <c r="F880" s="384"/>
      <c r="G880" s="384"/>
      <c r="H880" s="390"/>
      <c r="I880" s="384"/>
      <c r="J880" s="390"/>
      <c r="K880" s="390"/>
      <c r="L880" s="385"/>
      <c r="M880" s="385"/>
      <c r="N880" s="386">
        <v>893</v>
      </c>
    </row>
    <row r="881" spans="1:14" x14ac:dyDescent="0.25">
      <c r="A881" s="521"/>
      <c r="B881" s="385"/>
      <c r="C881" s="390"/>
      <c r="D881" s="400"/>
      <c r="E881" s="399"/>
      <c r="F881" s="384"/>
      <c r="G881" s="384"/>
      <c r="H881" s="390"/>
      <c r="I881" s="384"/>
      <c r="J881" s="390"/>
      <c r="K881" s="390"/>
      <c r="L881" s="385"/>
      <c r="M881" s="385"/>
      <c r="N881" s="386">
        <v>894</v>
      </c>
    </row>
    <row r="882" spans="1:14" x14ac:dyDescent="0.25">
      <c r="A882" s="521"/>
      <c r="B882" s="385"/>
      <c r="C882" s="390"/>
      <c r="D882" s="400"/>
      <c r="E882" s="399"/>
      <c r="F882" s="384"/>
      <c r="G882" s="384"/>
      <c r="H882" s="390"/>
      <c r="I882" s="384"/>
      <c r="J882" s="390"/>
      <c r="K882" s="392"/>
      <c r="L882" s="385"/>
      <c r="M882" s="385"/>
      <c r="N882" s="386">
        <v>895</v>
      </c>
    </row>
    <row r="883" spans="1:14" x14ac:dyDescent="0.25">
      <c r="A883" s="521"/>
      <c r="B883" s="385"/>
      <c r="C883" s="390"/>
      <c r="D883" s="400"/>
      <c r="E883" s="399"/>
      <c r="F883" s="384"/>
      <c r="G883" s="384"/>
      <c r="H883" s="390"/>
      <c r="I883" s="384"/>
      <c r="J883" s="390"/>
      <c r="K883" s="390"/>
      <c r="L883" s="385"/>
      <c r="M883" s="385"/>
      <c r="N883" s="386">
        <v>896</v>
      </c>
    </row>
    <row r="884" spans="1:14" x14ac:dyDescent="0.25">
      <c r="A884" s="521"/>
      <c r="B884" s="385"/>
      <c r="C884" s="390"/>
      <c r="D884" s="400"/>
      <c r="E884" s="399"/>
      <c r="F884" s="384"/>
      <c r="G884" s="384"/>
      <c r="H884" s="390"/>
      <c r="I884" s="384"/>
      <c r="J884" s="390"/>
      <c r="K884" s="390"/>
      <c r="L884" s="385"/>
      <c r="M884" s="385"/>
      <c r="N884" s="386">
        <v>897</v>
      </c>
    </row>
    <row r="885" spans="1:14" x14ac:dyDescent="0.25">
      <c r="A885" s="521"/>
      <c r="B885" s="385"/>
      <c r="C885" s="390"/>
      <c r="D885" s="400"/>
      <c r="E885" s="399"/>
      <c r="F885" s="384"/>
      <c r="G885" s="384"/>
      <c r="H885" s="390"/>
      <c r="I885" s="384"/>
      <c r="J885" s="390"/>
      <c r="K885" s="392"/>
      <c r="L885" s="385"/>
      <c r="M885" s="385"/>
      <c r="N885" s="386">
        <v>898</v>
      </c>
    </row>
    <row r="886" spans="1:14" x14ac:dyDescent="0.25">
      <c r="A886" s="521"/>
      <c r="B886" s="385"/>
      <c r="C886" s="390"/>
      <c r="D886" s="400"/>
      <c r="E886" s="399"/>
      <c r="F886" s="384"/>
      <c r="G886" s="384"/>
      <c r="H886" s="390"/>
      <c r="I886" s="384"/>
      <c r="J886" s="390"/>
      <c r="K886" s="390"/>
      <c r="L886" s="385"/>
      <c r="M886" s="385"/>
      <c r="N886" s="386">
        <v>899</v>
      </c>
    </row>
    <row r="887" spans="1:14" x14ac:dyDescent="0.25">
      <c r="A887" s="521"/>
      <c r="B887" s="385"/>
      <c r="C887" s="390"/>
      <c r="D887" s="400"/>
      <c r="E887" s="399"/>
      <c r="F887" s="384"/>
      <c r="G887" s="384"/>
      <c r="H887" s="390"/>
      <c r="I887" s="384"/>
      <c r="J887" s="390"/>
      <c r="K887" s="390"/>
      <c r="L887" s="385"/>
      <c r="M887" s="385"/>
      <c r="N887" s="386">
        <v>900</v>
      </c>
    </row>
    <row r="888" spans="1:14" x14ac:dyDescent="0.25">
      <c r="A888" s="521"/>
      <c r="B888" s="385"/>
      <c r="C888" s="390"/>
      <c r="D888" s="400"/>
      <c r="E888" s="399"/>
      <c r="F888" s="384"/>
      <c r="G888" s="384"/>
      <c r="H888" s="390"/>
      <c r="I888" s="384"/>
      <c r="J888" s="390"/>
      <c r="K888" s="390"/>
      <c r="L888" s="385"/>
      <c r="M888" s="385"/>
      <c r="N888" s="386">
        <v>901</v>
      </c>
    </row>
    <row r="889" spans="1:14" x14ac:dyDescent="0.25">
      <c r="A889" s="521"/>
      <c r="B889" s="385"/>
      <c r="C889" s="390"/>
      <c r="D889" s="400"/>
      <c r="E889" s="399"/>
      <c r="F889" s="384"/>
      <c r="G889" s="384"/>
      <c r="H889" s="390"/>
      <c r="I889" s="384"/>
      <c r="J889" s="390"/>
      <c r="K889" s="390"/>
      <c r="L889" s="385"/>
      <c r="M889" s="385"/>
      <c r="N889" s="386">
        <v>902</v>
      </c>
    </row>
    <row r="890" spans="1:14" x14ac:dyDescent="0.25">
      <c r="A890" s="521"/>
      <c r="B890" s="385"/>
      <c r="C890" s="390"/>
      <c r="D890" s="400"/>
      <c r="E890" s="399"/>
      <c r="F890" s="384"/>
      <c r="G890" s="384"/>
      <c r="H890" s="390"/>
      <c r="I890" s="384"/>
      <c r="J890" s="390"/>
      <c r="K890" s="390"/>
      <c r="L890" s="385"/>
      <c r="M890" s="385"/>
      <c r="N890" s="386">
        <v>903</v>
      </c>
    </row>
    <row r="891" spans="1:14" x14ac:dyDescent="0.25">
      <c r="A891" s="521"/>
      <c r="B891" s="385"/>
      <c r="C891" s="390"/>
      <c r="D891" s="400"/>
      <c r="E891" s="399"/>
      <c r="F891" s="384"/>
      <c r="G891" s="384"/>
      <c r="H891" s="390"/>
      <c r="I891" s="384"/>
      <c r="J891" s="390"/>
      <c r="K891" s="390"/>
      <c r="L891" s="385"/>
      <c r="M891" s="385"/>
      <c r="N891" s="386">
        <v>904</v>
      </c>
    </row>
    <row r="892" spans="1:14" x14ac:dyDescent="0.25">
      <c r="A892" s="521"/>
      <c r="B892" s="385"/>
      <c r="C892" s="390"/>
      <c r="D892" s="400"/>
      <c r="E892" s="399"/>
      <c r="F892" s="384"/>
      <c r="G892" s="384"/>
      <c r="H892" s="390"/>
      <c r="I892" s="384"/>
      <c r="J892" s="390"/>
      <c r="K892" s="390"/>
      <c r="L892" s="385"/>
      <c r="M892" s="385"/>
      <c r="N892" s="386">
        <v>905</v>
      </c>
    </row>
    <row r="893" spans="1:14" x14ac:dyDescent="0.25">
      <c r="A893" s="521"/>
      <c r="B893" s="385"/>
      <c r="C893" s="390"/>
      <c r="D893" s="400"/>
      <c r="E893" s="399"/>
      <c r="F893" s="384"/>
      <c r="G893" s="384"/>
      <c r="H893" s="390"/>
      <c r="I893" s="384"/>
      <c r="J893" s="390"/>
      <c r="K893" s="392"/>
      <c r="L893" s="385"/>
      <c r="M893" s="385"/>
      <c r="N893" s="386">
        <v>906</v>
      </c>
    </row>
    <row r="894" spans="1:14" x14ac:dyDescent="0.25">
      <c r="A894" s="521"/>
      <c r="B894" s="385"/>
      <c r="C894" s="390"/>
      <c r="D894" s="400"/>
      <c r="E894" s="399"/>
      <c r="F894" s="384"/>
      <c r="G894" s="384"/>
      <c r="H894" s="390"/>
      <c r="I894" s="384"/>
      <c r="J894" s="390"/>
      <c r="K894" s="390"/>
      <c r="L894" s="385"/>
      <c r="M894" s="385"/>
      <c r="N894" s="386">
        <v>907</v>
      </c>
    </row>
    <row r="895" spans="1:14" x14ac:dyDescent="0.25">
      <c r="A895" s="521"/>
      <c r="B895" s="385"/>
      <c r="C895" s="390"/>
      <c r="D895" s="400"/>
      <c r="E895" s="399"/>
      <c r="F895" s="384"/>
      <c r="G895" s="384"/>
      <c r="H895" s="390"/>
      <c r="I895" s="384"/>
      <c r="J895" s="390"/>
      <c r="K895" s="392"/>
      <c r="L895" s="385"/>
      <c r="M895" s="385"/>
      <c r="N895" s="386">
        <v>908</v>
      </c>
    </row>
    <row r="896" spans="1:14" x14ac:dyDescent="0.25">
      <c r="A896" s="521"/>
      <c r="B896" s="385"/>
      <c r="C896" s="390"/>
      <c r="D896" s="400"/>
      <c r="E896" s="399"/>
      <c r="F896" s="384"/>
      <c r="G896" s="384"/>
      <c r="H896" s="390"/>
      <c r="I896" s="384"/>
      <c r="J896" s="390"/>
      <c r="K896" s="390"/>
      <c r="L896" s="385"/>
      <c r="M896" s="385"/>
      <c r="N896" s="386">
        <v>909</v>
      </c>
    </row>
    <row r="897" spans="1:14" x14ac:dyDescent="0.25">
      <c r="A897" s="521"/>
      <c r="B897" s="385"/>
      <c r="C897" s="390"/>
      <c r="D897" s="400"/>
      <c r="E897" s="399"/>
      <c r="F897" s="384"/>
      <c r="G897" s="384"/>
      <c r="H897" s="390"/>
      <c r="I897" s="384"/>
      <c r="J897" s="390"/>
      <c r="K897" s="390"/>
      <c r="L897" s="385"/>
      <c r="M897" s="385"/>
      <c r="N897" s="386">
        <v>910</v>
      </c>
    </row>
    <row r="898" spans="1:14" x14ac:dyDescent="0.25">
      <c r="A898" s="521"/>
      <c r="B898" s="385"/>
      <c r="C898" s="390"/>
      <c r="D898" s="400"/>
      <c r="E898" s="399"/>
      <c r="F898" s="384"/>
      <c r="G898" s="384"/>
      <c r="H898" s="390"/>
      <c r="I898" s="384"/>
      <c r="J898" s="390"/>
      <c r="K898" s="392"/>
      <c r="L898" s="385"/>
      <c r="M898" s="385"/>
      <c r="N898" s="386">
        <v>911</v>
      </c>
    </row>
    <row r="899" spans="1:14" x14ac:dyDescent="0.25">
      <c r="A899" s="521"/>
      <c r="B899" s="385"/>
      <c r="C899" s="390"/>
      <c r="D899" s="400"/>
      <c r="E899" s="399"/>
      <c r="F899" s="384"/>
      <c r="G899" s="384"/>
      <c r="H899" s="390"/>
      <c r="I899" s="384"/>
      <c r="J899" s="390"/>
      <c r="K899" s="392"/>
      <c r="L899" s="385"/>
      <c r="M899" s="385"/>
      <c r="N899" s="386">
        <v>912</v>
      </c>
    </row>
    <row r="900" spans="1:14" x14ac:dyDescent="0.25">
      <c r="A900" s="521"/>
      <c r="B900" s="385"/>
      <c r="C900" s="390"/>
      <c r="D900" s="400"/>
      <c r="E900" s="399"/>
      <c r="F900" s="384"/>
      <c r="G900" s="384"/>
      <c r="H900" s="390"/>
      <c r="I900" s="384"/>
      <c r="J900" s="390"/>
      <c r="K900" s="390"/>
      <c r="L900" s="385"/>
      <c r="M900" s="385"/>
      <c r="N900" s="386">
        <v>913</v>
      </c>
    </row>
    <row r="901" spans="1:14" x14ac:dyDescent="0.25">
      <c r="A901" s="521"/>
      <c r="B901" s="385"/>
      <c r="C901" s="390"/>
      <c r="D901" s="400"/>
      <c r="E901" s="399"/>
      <c r="F901" s="384"/>
      <c r="G901" s="384"/>
      <c r="H901" s="390"/>
      <c r="I901" s="384"/>
      <c r="J901" s="390"/>
      <c r="K901" s="390"/>
      <c r="L901" s="385"/>
      <c r="M901" s="385"/>
      <c r="N901" s="386">
        <v>914</v>
      </c>
    </row>
    <row r="902" spans="1:14" x14ac:dyDescent="0.25">
      <c r="A902" s="521"/>
      <c r="B902" s="385"/>
      <c r="C902" s="390"/>
      <c r="D902" s="400"/>
      <c r="E902" s="399"/>
      <c r="F902" s="384"/>
      <c r="G902" s="384"/>
      <c r="H902" s="390"/>
      <c r="I902" s="384"/>
      <c r="J902" s="390"/>
      <c r="K902" s="390"/>
      <c r="L902" s="385"/>
      <c r="M902" s="385"/>
      <c r="N902" s="386">
        <v>915</v>
      </c>
    </row>
    <row r="903" spans="1:14" x14ac:dyDescent="0.25">
      <c r="A903" s="521"/>
      <c r="B903" s="385"/>
      <c r="C903" s="390"/>
      <c r="D903" s="400"/>
      <c r="E903" s="399"/>
      <c r="F903" s="384"/>
      <c r="G903" s="384"/>
      <c r="H903" s="390"/>
      <c r="I903" s="384"/>
      <c r="J903" s="390"/>
      <c r="K903" s="390"/>
      <c r="L903" s="385"/>
      <c r="M903" s="385"/>
      <c r="N903" s="386">
        <v>916</v>
      </c>
    </row>
    <row r="904" spans="1:14" x14ac:dyDescent="0.25">
      <c r="A904" s="521"/>
      <c r="B904" s="385"/>
      <c r="C904" s="390"/>
      <c r="D904" s="400"/>
      <c r="E904" s="399"/>
      <c r="F904" s="384"/>
      <c r="G904" s="384"/>
      <c r="H904" s="390"/>
      <c r="I904" s="384"/>
      <c r="J904" s="390"/>
      <c r="K904" s="390"/>
      <c r="L904" s="385"/>
      <c r="M904" s="385"/>
      <c r="N904" s="386">
        <v>917</v>
      </c>
    </row>
    <row r="905" spans="1:14" x14ac:dyDescent="0.25">
      <c r="A905" s="521"/>
      <c r="B905" s="385"/>
      <c r="C905" s="390"/>
      <c r="D905" s="400"/>
      <c r="E905" s="399"/>
      <c r="F905" s="384"/>
      <c r="G905" s="384"/>
      <c r="H905" s="390"/>
      <c r="I905" s="384"/>
      <c r="J905" s="390"/>
      <c r="K905" s="392"/>
      <c r="L905" s="385"/>
      <c r="M905" s="385"/>
      <c r="N905" s="386">
        <v>918</v>
      </c>
    </row>
    <row r="906" spans="1:14" x14ac:dyDescent="0.25">
      <c r="A906" s="521"/>
      <c r="B906" s="385"/>
      <c r="C906" s="390"/>
      <c r="D906" s="400"/>
      <c r="E906" s="399"/>
      <c r="F906" s="384"/>
      <c r="G906" s="384"/>
      <c r="H906" s="390"/>
      <c r="I906" s="384"/>
      <c r="J906" s="390"/>
      <c r="K906" s="390"/>
      <c r="L906" s="385"/>
      <c r="M906" s="385"/>
      <c r="N906" s="386">
        <v>919</v>
      </c>
    </row>
    <row r="907" spans="1:14" x14ac:dyDescent="0.25">
      <c r="A907" s="521"/>
      <c r="B907" s="385"/>
      <c r="C907" s="390"/>
      <c r="D907" s="400"/>
      <c r="E907" s="399"/>
      <c r="F907" s="384"/>
      <c r="G907" s="384"/>
      <c r="H907" s="390"/>
      <c r="I907" s="384"/>
      <c r="J907" s="390"/>
      <c r="K907" s="390"/>
      <c r="L907" s="385"/>
      <c r="M907" s="385"/>
      <c r="N907" s="386">
        <v>920</v>
      </c>
    </row>
    <row r="908" spans="1:14" x14ac:dyDescent="0.25">
      <c r="A908" s="521"/>
      <c r="B908" s="385"/>
      <c r="C908" s="390"/>
      <c r="D908" s="400"/>
      <c r="E908" s="399"/>
      <c r="F908" s="384"/>
      <c r="G908" s="384"/>
      <c r="H908" s="390"/>
      <c r="I908" s="384"/>
      <c r="J908" s="390"/>
      <c r="K908" s="390"/>
      <c r="L908" s="385"/>
      <c r="M908" s="385"/>
      <c r="N908" s="386">
        <v>921</v>
      </c>
    </row>
    <row r="909" spans="1:14" x14ac:dyDescent="0.25">
      <c r="A909" s="521"/>
      <c r="B909" s="385"/>
      <c r="C909" s="390"/>
      <c r="D909" s="400"/>
      <c r="E909" s="399"/>
      <c r="F909" s="384"/>
      <c r="G909" s="384"/>
      <c r="H909" s="390"/>
      <c r="I909" s="384"/>
      <c r="J909" s="390"/>
      <c r="K909" s="390"/>
      <c r="L909" s="385"/>
      <c r="M909" s="385"/>
      <c r="N909" s="386">
        <v>922</v>
      </c>
    </row>
    <row r="910" spans="1:14" x14ac:dyDescent="0.25">
      <c r="A910" s="521"/>
      <c r="B910" s="385"/>
      <c r="C910" s="390"/>
      <c r="D910" s="400"/>
      <c r="E910" s="399"/>
      <c r="F910" s="384"/>
      <c r="G910" s="384"/>
      <c r="H910" s="390"/>
      <c r="I910" s="384"/>
      <c r="J910" s="390"/>
      <c r="K910" s="390"/>
      <c r="L910" s="385"/>
      <c r="M910" s="385"/>
      <c r="N910" s="386">
        <v>923</v>
      </c>
    </row>
    <row r="911" spans="1:14" x14ac:dyDescent="0.25">
      <c r="A911" s="521"/>
      <c r="B911" s="385"/>
      <c r="C911" s="390"/>
      <c r="D911" s="400"/>
      <c r="E911" s="399"/>
      <c r="F911" s="384"/>
      <c r="G911" s="384"/>
      <c r="H911" s="390"/>
      <c r="I911" s="384"/>
      <c r="J911" s="390"/>
      <c r="K911" s="390"/>
      <c r="L911" s="385"/>
      <c r="M911" s="385"/>
      <c r="N911" s="386">
        <v>924</v>
      </c>
    </row>
    <row r="912" spans="1:14" x14ac:dyDescent="0.25">
      <c r="A912" s="521"/>
      <c r="B912" s="385"/>
      <c r="C912" s="390"/>
      <c r="D912" s="400"/>
      <c r="E912" s="399"/>
      <c r="F912" s="384"/>
      <c r="G912" s="384"/>
      <c r="H912" s="390"/>
      <c r="I912" s="384"/>
      <c r="J912" s="390"/>
      <c r="K912" s="390"/>
      <c r="L912" s="385"/>
      <c r="M912" s="385"/>
      <c r="N912" s="386">
        <v>925</v>
      </c>
    </row>
    <row r="913" spans="1:14" x14ac:dyDescent="0.25">
      <c r="A913" s="521"/>
      <c r="B913" s="385"/>
      <c r="C913" s="390"/>
      <c r="D913" s="400"/>
      <c r="E913" s="399"/>
      <c r="F913" s="384"/>
      <c r="G913" s="384"/>
      <c r="H913" s="390"/>
      <c r="I913" s="384"/>
      <c r="J913" s="390"/>
      <c r="K913" s="390"/>
      <c r="L913" s="385"/>
      <c r="M913" s="385"/>
      <c r="N913" s="386">
        <v>926</v>
      </c>
    </row>
    <row r="914" spans="1:14" x14ac:dyDescent="0.25">
      <c r="A914" s="521"/>
      <c r="B914" s="385"/>
      <c r="C914" s="390"/>
      <c r="D914" s="400"/>
      <c r="E914" s="399"/>
      <c r="F914" s="384"/>
      <c r="G914" s="384"/>
      <c r="H914" s="390"/>
      <c r="I914" s="384"/>
      <c r="J914" s="390"/>
      <c r="K914" s="390"/>
      <c r="L914" s="385"/>
      <c r="M914" s="385"/>
      <c r="N914" s="386">
        <v>927</v>
      </c>
    </row>
    <row r="915" spans="1:14" x14ac:dyDescent="0.25">
      <c r="A915" s="521"/>
      <c r="B915" s="385"/>
      <c r="C915" s="390"/>
      <c r="D915" s="400"/>
      <c r="E915" s="399"/>
      <c r="F915" s="384"/>
      <c r="G915" s="384"/>
      <c r="H915" s="390"/>
      <c r="I915" s="384"/>
      <c r="J915" s="390"/>
      <c r="K915" s="390"/>
      <c r="L915" s="385"/>
      <c r="M915" s="385"/>
      <c r="N915" s="386">
        <v>928</v>
      </c>
    </row>
    <row r="916" spans="1:14" x14ac:dyDescent="0.25">
      <c r="A916" s="521"/>
      <c r="B916" s="385"/>
      <c r="C916" s="390"/>
      <c r="D916" s="400"/>
      <c r="E916" s="399"/>
      <c r="F916" s="384"/>
      <c r="G916" s="384"/>
      <c r="H916" s="390"/>
      <c r="I916" s="384"/>
      <c r="J916" s="390"/>
      <c r="K916" s="390"/>
      <c r="L916" s="385"/>
      <c r="M916" s="385"/>
      <c r="N916" s="386">
        <v>929</v>
      </c>
    </row>
    <row r="917" spans="1:14" x14ac:dyDescent="0.25">
      <c r="A917" s="521"/>
      <c r="B917" s="385"/>
      <c r="C917" s="390"/>
      <c r="D917" s="400"/>
      <c r="E917" s="399"/>
      <c r="F917" s="384"/>
      <c r="G917" s="384"/>
      <c r="H917" s="390"/>
      <c r="I917" s="384"/>
      <c r="J917" s="390"/>
      <c r="K917" s="390"/>
      <c r="L917" s="385"/>
      <c r="M917" s="385"/>
      <c r="N917" s="386">
        <v>930</v>
      </c>
    </row>
    <row r="918" spans="1:14" x14ac:dyDescent="0.25">
      <c r="A918" s="521"/>
      <c r="B918" s="385"/>
      <c r="C918" s="390"/>
      <c r="D918" s="400"/>
      <c r="E918" s="399"/>
      <c r="F918" s="384"/>
      <c r="G918" s="384"/>
      <c r="H918" s="390"/>
      <c r="I918" s="384"/>
      <c r="J918" s="390"/>
      <c r="K918" s="390"/>
      <c r="L918" s="385"/>
      <c r="M918" s="385"/>
      <c r="N918" s="386">
        <v>931</v>
      </c>
    </row>
    <row r="919" spans="1:14" x14ac:dyDescent="0.25">
      <c r="A919" s="521"/>
      <c r="B919" s="385"/>
      <c r="C919" s="390"/>
      <c r="D919" s="400"/>
      <c r="E919" s="399"/>
      <c r="F919" s="384"/>
      <c r="G919" s="384"/>
      <c r="H919" s="390"/>
      <c r="I919" s="384"/>
      <c r="J919" s="390"/>
      <c r="K919" s="390"/>
      <c r="L919" s="385"/>
      <c r="M919" s="385"/>
      <c r="N919" s="386">
        <v>932</v>
      </c>
    </row>
    <row r="920" spans="1:14" x14ac:dyDescent="0.25">
      <c r="A920" s="521"/>
      <c r="B920" s="385"/>
      <c r="C920" s="390"/>
      <c r="D920" s="400"/>
      <c r="E920" s="399"/>
      <c r="F920" s="384"/>
      <c r="G920" s="384"/>
      <c r="H920" s="390"/>
      <c r="I920" s="384"/>
      <c r="J920" s="390"/>
      <c r="K920" s="392"/>
      <c r="L920" s="385"/>
      <c r="M920" s="385"/>
      <c r="N920" s="386">
        <v>933</v>
      </c>
    </row>
    <row r="921" spans="1:14" x14ac:dyDescent="0.25">
      <c r="A921" s="521"/>
      <c r="B921" s="385"/>
      <c r="C921" s="390"/>
      <c r="D921" s="400"/>
      <c r="E921" s="399"/>
      <c r="F921" s="384"/>
      <c r="G921" s="384"/>
      <c r="H921" s="390"/>
      <c r="I921" s="384"/>
      <c r="J921" s="390"/>
      <c r="K921" s="390"/>
      <c r="L921" s="385"/>
      <c r="M921" s="385"/>
      <c r="N921" s="386">
        <v>934</v>
      </c>
    </row>
    <row r="922" spans="1:14" x14ac:dyDescent="0.25">
      <c r="A922" s="521"/>
      <c r="B922" s="385"/>
      <c r="C922" s="390"/>
      <c r="D922" s="400"/>
      <c r="E922" s="399"/>
      <c r="F922" s="384"/>
      <c r="G922" s="384"/>
      <c r="H922" s="390"/>
      <c r="I922" s="384"/>
      <c r="J922" s="390"/>
      <c r="K922" s="390"/>
      <c r="L922" s="385"/>
      <c r="M922" s="385"/>
      <c r="N922" s="386">
        <v>935</v>
      </c>
    </row>
    <row r="923" spans="1:14" x14ac:dyDescent="0.25">
      <c r="A923" s="521"/>
      <c r="B923" s="385"/>
      <c r="C923" s="390"/>
      <c r="D923" s="400"/>
      <c r="E923" s="399"/>
      <c r="F923" s="384"/>
      <c r="G923" s="384"/>
      <c r="H923" s="390"/>
      <c r="I923" s="384"/>
      <c r="J923" s="390"/>
      <c r="K923" s="390"/>
      <c r="L923" s="385"/>
      <c r="M923" s="385"/>
      <c r="N923" s="386">
        <v>936</v>
      </c>
    </row>
    <row r="924" spans="1:14" x14ac:dyDescent="0.25">
      <c r="A924" s="521"/>
      <c r="B924" s="385"/>
      <c r="C924" s="390"/>
      <c r="D924" s="400"/>
      <c r="E924" s="399"/>
      <c r="F924" s="384"/>
      <c r="G924" s="384"/>
      <c r="H924" s="390"/>
      <c r="I924" s="384"/>
      <c r="J924" s="390"/>
      <c r="K924" s="390"/>
      <c r="L924" s="385"/>
      <c r="M924" s="385"/>
      <c r="N924" s="386">
        <v>937</v>
      </c>
    </row>
    <row r="925" spans="1:14" x14ac:dyDescent="0.25">
      <c r="A925" s="521"/>
      <c r="B925" s="385"/>
      <c r="C925" s="390"/>
      <c r="D925" s="400"/>
      <c r="E925" s="399"/>
      <c r="F925" s="384"/>
      <c r="G925" s="384"/>
      <c r="H925" s="390"/>
      <c r="I925" s="384"/>
      <c r="J925" s="390"/>
      <c r="K925" s="390"/>
      <c r="L925" s="385"/>
      <c r="M925" s="385"/>
      <c r="N925" s="386">
        <v>938</v>
      </c>
    </row>
    <row r="926" spans="1:14" x14ac:dyDescent="0.25">
      <c r="A926" s="521"/>
      <c r="B926" s="385"/>
      <c r="C926" s="390"/>
      <c r="D926" s="400"/>
      <c r="E926" s="399"/>
      <c r="F926" s="384"/>
      <c r="G926" s="384"/>
      <c r="H926" s="390"/>
      <c r="I926" s="384"/>
      <c r="J926" s="390"/>
      <c r="K926" s="390"/>
      <c r="L926" s="385"/>
      <c r="M926" s="385"/>
      <c r="N926" s="386">
        <v>939</v>
      </c>
    </row>
    <row r="927" spans="1:14" x14ac:dyDescent="0.25">
      <c r="A927" s="521"/>
      <c r="B927" s="385"/>
      <c r="C927" s="390"/>
      <c r="D927" s="400"/>
      <c r="E927" s="399"/>
      <c r="F927" s="384"/>
      <c r="G927" s="384"/>
      <c r="H927" s="390"/>
      <c r="I927" s="384"/>
      <c r="J927" s="390"/>
      <c r="K927" s="390"/>
      <c r="L927" s="385"/>
      <c r="M927" s="385"/>
      <c r="N927" s="386">
        <v>940</v>
      </c>
    </row>
    <row r="928" spans="1:14" x14ac:dyDescent="0.25">
      <c r="A928" s="521"/>
      <c r="B928" s="385"/>
      <c r="C928" s="390"/>
      <c r="D928" s="400"/>
      <c r="E928" s="399"/>
      <c r="F928" s="384"/>
      <c r="G928" s="384"/>
      <c r="H928" s="390"/>
      <c r="I928" s="384"/>
      <c r="J928" s="390"/>
      <c r="K928" s="390"/>
      <c r="L928" s="385"/>
      <c r="M928" s="385"/>
      <c r="N928" s="386">
        <v>941</v>
      </c>
    </row>
    <row r="929" spans="1:14" x14ac:dyDescent="0.25">
      <c r="A929" s="521"/>
      <c r="B929" s="385"/>
      <c r="C929" s="390"/>
      <c r="D929" s="400"/>
      <c r="E929" s="399"/>
      <c r="F929" s="384"/>
      <c r="G929" s="384"/>
      <c r="H929" s="390"/>
      <c r="I929" s="384"/>
      <c r="J929" s="390"/>
      <c r="K929" s="390"/>
      <c r="L929" s="385"/>
      <c r="M929" s="385"/>
      <c r="N929" s="386">
        <v>942</v>
      </c>
    </row>
    <row r="930" spans="1:14" x14ac:dyDescent="0.25">
      <c r="A930" s="521"/>
      <c r="B930" s="385"/>
      <c r="C930" s="390"/>
      <c r="D930" s="400"/>
      <c r="E930" s="399"/>
      <c r="F930" s="384"/>
      <c r="G930" s="384"/>
      <c r="H930" s="390"/>
      <c r="I930" s="384"/>
      <c r="J930" s="390"/>
      <c r="K930" s="390"/>
      <c r="L930" s="385"/>
      <c r="M930" s="385"/>
      <c r="N930" s="386">
        <v>943</v>
      </c>
    </row>
    <row r="931" spans="1:14" x14ac:dyDescent="0.25">
      <c r="A931" s="521"/>
      <c r="B931" s="385"/>
      <c r="C931" s="390"/>
      <c r="D931" s="400"/>
      <c r="E931" s="399"/>
      <c r="F931" s="384"/>
      <c r="G931" s="384"/>
      <c r="H931" s="390"/>
      <c r="I931" s="384"/>
      <c r="J931" s="390"/>
      <c r="K931" s="390"/>
      <c r="L931" s="385"/>
      <c r="M931" s="385"/>
      <c r="N931" s="386">
        <v>944</v>
      </c>
    </row>
    <row r="932" spans="1:14" x14ac:dyDescent="0.25">
      <c r="A932" s="521"/>
      <c r="B932" s="385"/>
      <c r="C932" s="390"/>
      <c r="D932" s="400"/>
      <c r="E932" s="399"/>
      <c r="F932" s="384"/>
      <c r="G932" s="384"/>
      <c r="H932" s="390"/>
      <c r="I932" s="384"/>
      <c r="J932" s="390"/>
      <c r="K932" s="390"/>
      <c r="L932" s="385"/>
      <c r="M932" s="385"/>
      <c r="N932" s="386">
        <v>945</v>
      </c>
    </row>
    <row r="933" spans="1:14" x14ac:dyDescent="0.25">
      <c r="A933" s="521"/>
      <c r="B933" s="385"/>
      <c r="C933" s="390"/>
      <c r="D933" s="400"/>
      <c r="E933" s="399"/>
      <c r="F933" s="384"/>
      <c r="G933" s="384"/>
      <c r="H933" s="390"/>
      <c r="I933" s="384"/>
      <c r="J933" s="390"/>
      <c r="K933" s="390"/>
      <c r="L933" s="385"/>
      <c r="M933" s="385"/>
      <c r="N933" s="386">
        <v>946</v>
      </c>
    </row>
    <row r="934" spans="1:14" x14ac:dyDescent="0.25">
      <c r="A934" s="521"/>
      <c r="B934" s="385"/>
      <c r="C934" s="390"/>
      <c r="D934" s="400"/>
      <c r="E934" s="399"/>
      <c r="F934" s="384"/>
      <c r="G934" s="384"/>
      <c r="H934" s="390"/>
      <c r="I934" s="384"/>
      <c r="J934" s="390"/>
      <c r="K934" s="390"/>
      <c r="L934" s="385"/>
      <c r="M934" s="385"/>
      <c r="N934" s="386">
        <v>947</v>
      </c>
    </row>
    <row r="935" spans="1:14" x14ac:dyDescent="0.25">
      <c r="A935" s="521"/>
      <c r="B935" s="385"/>
      <c r="C935" s="390"/>
      <c r="D935" s="400"/>
      <c r="E935" s="399"/>
      <c r="F935" s="384"/>
      <c r="G935" s="384"/>
      <c r="H935" s="390"/>
      <c r="I935" s="384"/>
      <c r="J935" s="390"/>
      <c r="K935" s="390"/>
      <c r="L935" s="385"/>
      <c r="M935" s="385"/>
      <c r="N935" s="386">
        <v>948</v>
      </c>
    </row>
    <row r="936" spans="1:14" x14ac:dyDescent="0.25">
      <c r="A936" s="521"/>
      <c r="B936" s="385"/>
      <c r="C936" s="390"/>
      <c r="D936" s="400"/>
      <c r="E936" s="399"/>
      <c r="F936" s="384"/>
      <c r="G936" s="384"/>
      <c r="H936" s="390"/>
      <c r="I936" s="384"/>
      <c r="J936" s="390"/>
      <c r="K936" s="390"/>
      <c r="L936" s="385"/>
      <c r="M936" s="385"/>
      <c r="N936" s="386">
        <v>949</v>
      </c>
    </row>
    <row r="937" spans="1:14" x14ac:dyDescent="0.25">
      <c r="A937" s="521"/>
      <c r="B937" s="385"/>
      <c r="C937" s="390"/>
      <c r="D937" s="400"/>
      <c r="E937" s="399"/>
      <c r="F937" s="384"/>
      <c r="G937" s="384"/>
      <c r="H937" s="390"/>
      <c r="I937" s="384"/>
      <c r="J937" s="390"/>
      <c r="K937" s="390"/>
      <c r="L937" s="385"/>
      <c r="M937" s="385"/>
      <c r="N937" s="386">
        <v>950</v>
      </c>
    </row>
    <row r="938" spans="1:14" x14ac:dyDescent="0.25">
      <c r="A938" s="521"/>
      <c r="B938" s="385"/>
      <c r="C938" s="390"/>
      <c r="D938" s="400"/>
      <c r="E938" s="399"/>
      <c r="F938" s="384"/>
      <c r="G938" s="384"/>
      <c r="H938" s="390"/>
      <c r="I938" s="384"/>
      <c r="J938" s="390"/>
      <c r="K938" s="392"/>
      <c r="L938" s="385"/>
      <c r="M938" s="385"/>
      <c r="N938" s="386">
        <v>951</v>
      </c>
    </row>
    <row r="939" spans="1:14" x14ac:dyDescent="0.25">
      <c r="A939" s="521"/>
      <c r="B939" s="385"/>
      <c r="C939" s="390"/>
      <c r="D939" s="400"/>
      <c r="E939" s="399"/>
      <c r="F939" s="384"/>
      <c r="G939" s="384"/>
      <c r="H939" s="390"/>
      <c r="I939" s="384"/>
      <c r="J939" s="390"/>
      <c r="K939" s="390"/>
      <c r="L939" s="385"/>
      <c r="M939" s="385"/>
      <c r="N939" s="386">
        <v>952</v>
      </c>
    </row>
    <row r="940" spans="1:14" x14ac:dyDescent="0.25">
      <c r="A940" s="521"/>
      <c r="B940" s="385"/>
      <c r="C940" s="390"/>
      <c r="D940" s="400"/>
      <c r="E940" s="399"/>
      <c r="F940" s="384"/>
      <c r="G940" s="384"/>
      <c r="H940" s="390"/>
      <c r="I940" s="384"/>
      <c r="J940" s="390"/>
      <c r="K940" s="390"/>
      <c r="L940" s="385"/>
      <c r="M940" s="385"/>
      <c r="N940" s="386">
        <v>953</v>
      </c>
    </row>
    <row r="941" spans="1:14" x14ac:dyDescent="0.25">
      <c r="A941" s="521"/>
      <c r="B941" s="385"/>
      <c r="C941" s="390"/>
      <c r="D941" s="400"/>
      <c r="E941" s="399"/>
      <c r="F941" s="384"/>
      <c r="G941" s="384"/>
      <c r="H941" s="390"/>
      <c r="I941" s="384"/>
      <c r="J941" s="390"/>
      <c r="K941" s="390"/>
      <c r="L941" s="385"/>
      <c r="M941" s="385"/>
      <c r="N941" s="386">
        <v>954</v>
      </c>
    </row>
    <row r="942" spans="1:14" x14ac:dyDescent="0.25">
      <c r="A942" s="521"/>
      <c r="B942" s="385"/>
      <c r="C942" s="390"/>
      <c r="D942" s="400"/>
      <c r="E942" s="399"/>
      <c r="F942" s="384"/>
      <c r="G942" s="384"/>
      <c r="H942" s="390"/>
      <c r="I942" s="384"/>
      <c r="J942" s="390"/>
      <c r="K942" s="392"/>
      <c r="L942" s="385"/>
      <c r="M942" s="385"/>
      <c r="N942" s="386">
        <v>955</v>
      </c>
    </row>
    <row r="943" spans="1:14" x14ac:dyDescent="0.25">
      <c r="A943" s="521"/>
      <c r="B943" s="385"/>
      <c r="C943" s="390"/>
      <c r="D943" s="400"/>
      <c r="E943" s="399"/>
      <c r="F943" s="384"/>
      <c r="G943" s="384"/>
      <c r="H943" s="390"/>
      <c r="I943" s="384"/>
      <c r="J943" s="390"/>
      <c r="K943" s="392"/>
      <c r="L943" s="385"/>
      <c r="M943" s="385"/>
      <c r="N943" s="386">
        <v>956</v>
      </c>
    </row>
    <row r="944" spans="1:14" x14ac:dyDescent="0.25">
      <c r="A944" s="521"/>
      <c r="B944" s="385"/>
      <c r="C944" s="390"/>
      <c r="D944" s="400"/>
      <c r="E944" s="399"/>
      <c r="F944" s="384"/>
      <c r="G944" s="384"/>
      <c r="H944" s="390"/>
      <c r="I944" s="384"/>
      <c r="J944" s="390"/>
      <c r="K944" s="390"/>
      <c r="L944" s="385"/>
      <c r="M944" s="385"/>
      <c r="N944" s="386">
        <v>957</v>
      </c>
    </row>
    <row r="945" spans="1:14" x14ac:dyDescent="0.25">
      <c r="A945" s="521"/>
      <c r="B945" s="385"/>
      <c r="C945" s="390"/>
      <c r="D945" s="400"/>
      <c r="E945" s="399"/>
      <c r="F945" s="384"/>
      <c r="G945" s="384"/>
      <c r="H945" s="390"/>
      <c r="I945" s="384"/>
      <c r="J945" s="390"/>
      <c r="K945" s="390"/>
      <c r="L945" s="385"/>
      <c r="M945" s="385"/>
      <c r="N945" s="386">
        <v>958</v>
      </c>
    </row>
    <row r="946" spans="1:14" x14ac:dyDescent="0.25">
      <c r="A946" s="521"/>
      <c r="B946" s="385"/>
      <c r="C946" s="390"/>
      <c r="D946" s="400"/>
      <c r="E946" s="399"/>
      <c r="F946" s="384"/>
      <c r="G946" s="384"/>
      <c r="H946" s="390"/>
      <c r="I946" s="384"/>
      <c r="J946" s="390"/>
      <c r="K946" s="390"/>
      <c r="L946" s="385"/>
      <c r="M946" s="385"/>
      <c r="N946" s="386">
        <v>959</v>
      </c>
    </row>
    <row r="947" spans="1:14" x14ac:dyDescent="0.25">
      <c r="A947" s="521"/>
      <c r="B947" s="385"/>
      <c r="C947" s="390"/>
      <c r="D947" s="400"/>
      <c r="E947" s="399"/>
      <c r="F947" s="384"/>
      <c r="G947" s="384"/>
      <c r="H947" s="390"/>
      <c r="I947" s="384"/>
      <c r="J947" s="390"/>
      <c r="K947" s="390"/>
      <c r="L947" s="385"/>
      <c r="M947" s="385"/>
      <c r="N947" s="386">
        <v>960</v>
      </c>
    </row>
    <row r="948" spans="1:14" x14ac:dyDescent="0.25">
      <c r="A948" s="521"/>
      <c r="B948" s="385"/>
      <c r="C948" s="390"/>
      <c r="D948" s="400"/>
      <c r="E948" s="399"/>
      <c r="F948" s="384"/>
      <c r="G948" s="384"/>
      <c r="H948" s="390"/>
      <c r="I948" s="384"/>
      <c r="J948" s="390"/>
      <c r="K948" s="390"/>
      <c r="L948" s="385"/>
      <c r="M948" s="385"/>
      <c r="N948" s="386">
        <v>961</v>
      </c>
    </row>
    <row r="949" spans="1:14" x14ac:dyDescent="0.25">
      <c r="A949" s="521"/>
      <c r="B949" s="385"/>
      <c r="C949" s="390"/>
      <c r="D949" s="400"/>
      <c r="E949" s="399"/>
      <c r="F949" s="384"/>
      <c r="G949" s="384"/>
      <c r="H949" s="390"/>
      <c r="I949" s="384"/>
      <c r="J949" s="390"/>
      <c r="K949" s="390"/>
      <c r="L949" s="385"/>
      <c r="M949" s="385"/>
      <c r="N949" s="386">
        <v>962</v>
      </c>
    </row>
    <row r="950" spans="1:14" x14ac:dyDescent="0.25">
      <c r="A950" s="521"/>
      <c r="B950" s="385"/>
      <c r="C950" s="390"/>
      <c r="D950" s="400"/>
      <c r="E950" s="399"/>
      <c r="F950" s="384"/>
      <c r="G950" s="384"/>
      <c r="H950" s="390"/>
      <c r="I950" s="384"/>
      <c r="J950" s="390"/>
      <c r="K950" s="390"/>
      <c r="L950" s="385"/>
      <c r="M950" s="385"/>
      <c r="N950" s="386">
        <v>963</v>
      </c>
    </row>
    <row r="951" spans="1:14" x14ac:dyDescent="0.25">
      <c r="A951" s="521"/>
      <c r="B951" s="385"/>
      <c r="C951" s="390"/>
      <c r="D951" s="400"/>
      <c r="E951" s="399"/>
      <c r="F951" s="384"/>
      <c r="G951" s="384"/>
      <c r="H951" s="390"/>
      <c r="I951" s="384"/>
      <c r="J951" s="390"/>
      <c r="K951" s="390"/>
      <c r="L951" s="385"/>
      <c r="M951" s="385"/>
      <c r="N951" s="386">
        <v>964</v>
      </c>
    </row>
    <row r="952" spans="1:14" x14ac:dyDescent="0.25">
      <c r="A952" s="521"/>
      <c r="B952" s="385"/>
      <c r="C952" s="390"/>
      <c r="D952" s="400"/>
      <c r="E952" s="399"/>
      <c r="F952" s="384"/>
      <c r="G952" s="384"/>
      <c r="H952" s="390"/>
      <c r="I952" s="384"/>
      <c r="J952" s="390"/>
      <c r="K952" s="390"/>
      <c r="L952" s="385"/>
      <c r="M952" s="385"/>
      <c r="N952" s="386">
        <v>965</v>
      </c>
    </row>
    <row r="953" spans="1:14" x14ac:dyDescent="0.25">
      <c r="A953" s="521"/>
      <c r="B953" s="385"/>
      <c r="C953" s="390"/>
      <c r="D953" s="400"/>
      <c r="E953" s="399"/>
      <c r="F953" s="384"/>
      <c r="G953" s="384"/>
      <c r="H953" s="390"/>
      <c r="I953" s="384"/>
      <c r="J953" s="390"/>
      <c r="K953" s="390"/>
      <c r="L953" s="385"/>
      <c r="M953" s="385"/>
      <c r="N953" s="386">
        <v>966</v>
      </c>
    </row>
    <row r="954" spans="1:14" x14ac:dyDescent="0.25">
      <c r="A954" s="521"/>
      <c r="B954" s="385"/>
      <c r="C954" s="390"/>
      <c r="D954" s="400"/>
      <c r="E954" s="399"/>
      <c r="F954" s="384"/>
      <c r="G954" s="384"/>
      <c r="H954" s="390"/>
      <c r="I954" s="384"/>
      <c r="J954" s="390"/>
      <c r="K954" s="390"/>
      <c r="L954" s="385"/>
      <c r="M954" s="385"/>
      <c r="N954" s="386">
        <v>967</v>
      </c>
    </row>
    <row r="955" spans="1:14" x14ac:dyDescent="0.25">
      <c r="A955" s="521"/>
      <c r="B955" s="385"/>
      <c r="C955" s="390"/>
      <c r="D955" s="400"/>
      <c r="E955" s="399"/>
      <c r="F955" s="384"/>
      <c r="G955" s="384"/>
      <c r="H955" s="390"/>
      <c r="I955" s="384"/>
      <c r="J955" s="390"/>
      <c r="K955" s="390"/>
      <c r="L955" s="385"/>
      <c r="M955" s="385"/>
      <c r="N955" s="386">
        <v>968</v>
      </c>
    </row>
    <row r="956" spans="1:14" x14ac:dyDescent="0.25">
      <c r="A956" s="521"/>
      <c r="B956" s="385"/>
      <c r="C956" s="390"/>
      <c r="D956" s="400"/>
      <c r="E956" s="399"/>
      <c r="F956" s="384"/>
      <c r="G956" s="384"/>
      <c r="H956" s="390"/>
      <c r="I956" s="384"/>
      <c r="J956" s="390"/>
      <c r="K956" s="390"/>
      <c r="L956" s="385"/>
      <c r="M956" s="385"/>
      <c r="N956" s="386">
        <v>969</v>
      </c>
    </row>
    <row r="957" spans="1:14" x14ac:dyDescent="0.25">
      <c r="A957" s="521"/>
      <c r="B957" s="385"/>
      <c r="C957" s="390"/>
      <c r="D957" s="400"/>
      <c r="E957" s="399"/>
      <c r="F957" s="384"/>
      <c r="G957" s="384"/>
      <c r="H957" s="390"/>
      <c r="I957" s="384"/>
      <c r="J957" s="390"/>
      <c r="K957" s="390"/>
      <c r="L957" s="385"/>
      <c r="M957" s="385"/>
      <c r="N957" s="386">
        <v>970</v>
      </c>
    </row>
    <row r="958" spans="1:14" x14ac:dyDescent="0.25">
      <c r="A958" s="521"/>
      <c r="B958" s="385"/>
      <c r="C958" s="390"/>
      <c r="D958" s="400"/>
      <c r="E958" s="399"/>
      <c r="F958" s="384"/>
      <c r="G958" s="384"/>
      <c r="H958" s="390"/>
      <c r="I958" s="384"/>
      <c r="J958" s="390"/>
      <c r="K958" s="390"/>
      <c r="L958" s="385"/>
      <c r="M958" s="385"/>
      <c r="N958" s="386">
        <v>971</v>
      </c>
    </row>
    <row r="959" spans="1:14" x14ac:dyDescent="0.25">
      <c r="A959" s="521"/>
      <c r="B959" s="385"/>
      <c r="C959" s="390"/>
      <c r="D959" s="400"/>
      <c r="E959" s="399"/>
      <c r="F959" s="384"/>
      <c r="G959" s="384"/>
      <c r="H959" s="390"/>
      <c r="I959" s="384"/>
      <c r="J959" s="390"/>
      <c r="K959" s="390"/>
      <c r="L959" s="385"/>
      <c r="M959" s="385"/>
      <c r="N959" s="386">
        <v>972</v>
      </c>
    </row>
    <row r="960" spans="1:14" x14ac:dyDescent="0.25">
      <c r="A960" s="521"/>
      <c r="B960" s="385"/>
      <c r="C960" s="390"/>
      <c r="D960" s="400"/>
      <c r="E960" s="399"/>
      <c r="F960" s="384"/>
      <c r="G960" s="384"/>
      <c r="H960" s="390"/>
      <c r="I960" s="384"/>
      <c r="J960" s="390"/>
      <c r="K960" s="390"/>
      <c r="L960" s="385"/>
      <c r="M960" s="385"/>
      <c r="N960" s="386">
        <v>973</v>
      </c>
    </row>
    <row r="961" spans="1:14" x14ac:dyDescent="0.25">
      <c r="A961" s="521"/>
      <c r="B961" s="385"/>
      <c r="C961" s="390"/>
      <c r="D961" s="400"/>
      <c r="E961" s="399"/>
      <c r="F961" s="384"/>
      <c r="G961" s="384"/>
      <c r="H961" s="390"/>
      <c r="I961" s="384"/>
      <c r="J961" s="390"/>
      <c r="K961" s="390"/>
      <c r="L961" s="385"/>
      <c r="M961" s="385"/>
      <c r="N961" s="386">
        <v>974</v>
      </c>
    </row>
    <row r="962" spans="1:14" x14ac:dyDescent="0.25">
      <c r="A962" s="521"/>
      <c r="B962" s="385"/>
      <c r="C962" s="390"/>
      <c r="D962" s="400"/>
      <c r="E962" s="399"/>
      <c r="F962" s="384"/>
      <c r="G962" s="384"/>
      <c r="H962" s="390"/>
      <c r="I962" s="384"/>
      <c r="J962" s="390"/>
      <c r="K962" s="390"/>
      <c r="L962" s="385"/>
      <c r="M962" s="385"/>
      <c r="N962" s="386">
        <v>975</v>
      </c>
    </row>
    <row r="963" spans="1:14" x14ac:dyDescent="0.25">
      <c r="A963" s="521"/>
      <c r="B963" s="385"/>
      <c r="C963" s="390"/>
      <c r="D963" s="400"/>
      <c r="E963" s="399"/>
      <c r="F963" s="384"/>
      <c r="G963" s="384"/>
      <c r="H963" s="390"/>
      <c r="I963" s="384"/>
      <c r="J963" s="390"/>
      <c r="K963" s="390"/>
      <c r="L963" s="385"/>
      <c r="M963" s="385"/>
      <c r="N963" s="386">
        <v>976</v>
      </c>
    </row>
    <row r="964" spans="1:14" x14ac:dyDescent="0.25">
      <c r="A964" s="521"/>
      <c r="B964" s="385"/>
      <c r="C964" s="390"/>
      <c r="D964" s="400"/>
      <c r="E964" s="399"/>
      <c r="F964" s="384"/>
      <c r="G964" s="384"/>
      <c r="H964" s="390"/>
      <c r="I964" s="384"/>
      <c r="J964" s="390"/>
      <c r="K964" s="390"/>
      <c r="L964" s="385"/>
      <c r="M964" s="385"/>
      <c r="N964" s="386">
        <v>977</v>
      </c>
    </row>
    <row r="965" spans="1:14" x14ac:dyDescent="0.25">
      <c r="A965" s="521"/>
      <c r="B965" s="385"/>
      <c r="C965" s="390"/>
      <c r="D965" s="400"/>
      <c r="E965" s="399"/>
      <c r="F965" s="384"/>
      <c r="G965" s="384"/>
      <c r="H965" s="390"/>
      <c r="I965" s="384"/>
      <c r="J965" s="390"/>
      <c r="K965" s="390"/>
      <c r="L965" s="385"/>
      <c r="M965" s="385"/>
      <c r="N965" s="386">
        <v>978</v>
      </c>
    </row>
    <row r="966" spans="1:14" x14ac:dyDescent="0.25">
      <c r="A966" s="521"/>
      <c r="B966" s="385"/>
      <c r="C966" s="390"/>
      <c r="D966" s="400"/>
      <c r="E966" s="399"/>
      <c r="F966" s="384"/>
      <c r="G966" s="384"/>
      <c r="H966" s="390"/>
      <c r="I966" s="384"/>
      <c r="J966" s="390"/>
      <c r="K966" s="390"/>
      <c r="L966" s="385"/>
      <c r="M966" s="385"/>
      <c r="N966" s="386">
        <v>979</v>
      </c>
    </row>
    <row r="967" spans="1:14" x14ac:dyDescent="0.25">
      <c r="A967" s="521"/>
      <c r="B967" s="385"/>
      <c r="C967" s="390"/>
      <c r="D967" s="400"/>
      <c r="E967" s="399"/>
      <c r="F967" s="384"/>
      <c r="G967" s="384"/>
      <c r="H967" s="390"/>
      <c r="I967" s="384"/>
      <c r="J967" s="390"/>
      <c r="K967" s="390"/>
      <c r="L967" s="385"/>
      <c r="M967" s="385"/>
      <c r="N967" s="386">
        <v>980</v>
      </c>
    </row>
    <row r="968" spans="1:14" x14ac:dyDescent="0.25">
      <c r="A968" s="521"/>
      <c r="B968" s="385"/>
      <c r="C968" s="390"/>
      <c r="D968" s="400"/>
      <c r="E968" s="399"/>
      <c r="F968" s="384"/>
      <c r="G968" s="384"/>
      <c r="H968" s="390"/>
      <c r="I968" s="384"/>
      <c r="J968" s="390"/>
      <c r="K968" s="390"/>
      <c r="L968" s="385"/>
      <c r="M968" s="385"/>
      <c r="N968" s="386">
        <v>981</v>
      </c>
    </row>
    <row r="969" spans="1:14" x14ac:dyDescent="0.25">
      <c r="A969" s="521"/>
      <c r="B969" s="385"/>
      <c r="C969" s="390"/>
      <c r="D969" s="400"/>
      <c r="E969" s="399"/>
      <c r="F969" s="384"/>
      <c r="G969" s="384"/>
      <c r="H969" s="390"/>
      <c r="I969" s="384"/>
      <c r="J969" s="390"/>
      <c r="K969" s="390"/>
      <c r="L969" s="385"/>
      <c r="M969" s="385"/>
      <c r="N969" s="386">
        <v>982</v>
      </c>
    </row>
    <row r="970" spans="1:14" x14ac:dyDescent="0.25">
      <c r="A970" s="521"/>
      <c r="B970" s="385"/>
      <c r="C970" s="390"/>
      <c r="D970" s="400"/>
      <c r="E970" s="399"/>
      <c r="F970" s="384"/>
      <c r="G970" s="384"/>
      <c r="H970" s="390"/>
      <c r="I970" s="384"/>
      <c r="J970" s="390"/>
      <c r="K970" s="390"/>
      <c r="L970" s="385"/>
      <c r="M970" s="385"/>
      <c r="N970" s="386">
        <v>983</v>
      </c>
    </row>
    <row r="971" spans="1:14" x14ac:dyDescent="0.25">
      <c r="A971" s="521"/>
      <c r="B971" s="385"/>
      <c r="C971" s="390"/>
      <c r="D971" s="400"/>
      <c r="E971" s="399"/>
      <c r="F971" s="384"/>
      <c r="G971" s="384"/>
      <c r="H971" s="390"/>
      <c r="I971" s="384"/>
      <c r="J971" s="390"/>
      <c r="K971" s="392"/>
      <c r="L971" s="385"/>
      <c r="M971" s="385"/>
      <c r="N971" s="386">
        <v>984</v>
      </c>
    </row>
    <row r="972" spans="1:14" x14ac:dyDescent="0.25">
      <c r="A972" s="521"/>
      <c r="B972" s="385"/>
      <c r="C972" s="390"/>
      <c r="D972" s="400"/>
      <c r="E972" s="399"/>
      <c r="F972" s="384"/>
      <c r="G972" s="384"/>
      <c r="H972" s="390"/>
      <c r="I972" s="384"/>
      <c r="J972" s="390"/>
      <c r="K972" s="392"/>
      <c r="L972" s="385"/>
      <c r="M972" s="385"/>
      <c r="N972" s="386">
        <v>985</v>
      </c>
    </row>
    <row r="973" spans="1:14" x14ac:dyDescent="0.25">
      <c r="A973" s="521"/>
      <c r="B973" s="385"/>
      <c r="C973" s="390"/>
      <c r="D973" s="400"/>
      <c r="E973" s="399"/>
      <c r="F973" s="384"/>
      <c r="G973" s="384"/>
      <c r="H973" s="390"/>
      <c r="I973" s="384"/>
      <c r="J973" s="390"/>
      <c r="K973" s="392"/>
      <c r="L973" s="385"/>
      <c r="M973" s="385"/>
      <c r="N973" s="386">
        <v>986</v>
      </c>
    </row>
    <row r="974" spans="1:14" x14ac:dyDescent="0.25">
      <c r="A974" s="521"/>
      <c r="B974" s="385"/>
      <c r="C974" s="390"/>
      <c r="D974" s="400"/>
      <c r="E974" s="399"/>
      <c r="F974" s="384"/>
      <c r="G974" s="384"/>
      <c r="H974" s="390"/>
      <c r="I974" s="384"/>
      <c r="J974" s="390"/>
      <c r="K974" s="392"/>
      <c r="L974" s="385"/>
      <c r="M974" s="385"/>
      <c r="N974" s="386">
        <v>987</v>
      </c>
    </row>
    <row r="975" spans="1:14" x14ac:dyDescent="0.25">
      <c r="A975" s="521"/>
      <c r="B975" s="385"/>
      <c r="C975" s="390"/>
      <c r="D975" s="400"/>
      <c r="E975" s="399"/>
      <c r="F975" s="384"/>
      <c r="G975" s="384"/>
      <c r="H975" s="390"/>
      <c r="I975" s="384"/>
      <c r="J975" s="390"/>
      <c r="K975" s="390"/>
      <c r="L975" s="385"/>
      <c r="M975" s="385"/>
      <c r="N975" s="386">
        <v>988</v>
      </c>
    </row>
    <row r="976" spans="1:14" x14ac:dyDescent="0.25">
      <c r="A976" s="521"/>
      <c r="B976" s="385"/>
      <c r="C976" s="390"/>
      <c r="D976" s="400"/>
      <c r="E976" s="399"/>
      <c r="F976" s="384"/>
      <c r="G976" s="384"/>
      <c r="H976" s="390"/>
      <c r="I976" s="384"/>
      <c r="J976" s="390"/>
      <c r="K976" s="390"/>
      <c r="L976" s="385"/>
      <c r="M976" s="385"/>
      <c r="N976" s="386">
        <v>989</v>
      </c>
    </row>
    <row r="977" spans="1:14" x14ac:dyDescent="0.25">
      <c r="A977" s="521"/>
      <c r="B977" s="385"/>
      <c r="C977" s="390"/>
      <c r="D977" s="400"/>
      <c r="E977" s="399"/>
      <c r="F977" s="384"/>
      <c r="G977" s="384"/>
      <c r="H977" s="390"/>
      <c r="I977" s="384"/>
      <c r="J977" s="390"/>
      <c r="K977" s="390"/>
      <c r="L977" s="385"/>
      <c r="M977" s="385"/>
      <c r="N977" s="386">
        <v>990</v>
      </c>
    </row>
    <row r="978" spans="1:14" x14ac:dyDescent="0.25">
      <c r="A978" s="521"/>
      <c r="B978" s="385"/>
      <c r="C978" s="390"/>
      <c r="D978" s="400"/>
      <c r="E978" s="399"/>
      <c r="F978" s="384"/>
      <c r="G978" s="384"/>
      <c r="H978" s="390"/>
      <c r="I978" s="384"/>
      <c r="J978" s="390"/>
      <c r="K978" s="390"/>
      <c r="L978" s="385"/>
      <c r="M978" s="385"/>
      <c r="N978" s="386">
        <v>991</v>
      </c>
    </row>
    <row r="979" spans="1:14" x14ac:dyDescent="0.25">
      <c r="A979" s="521"/>
      <c r="B979" s="385"/>
      <c r="C979" s="390"/>
      <c r="D979" s="400"/>
      <c r="E979" s="399"/>
      <c r="F979" s="384"/>
      <c r="G979" s="384"/>
      <c r="H979" s="390"/>
      <c r="I979" s="384"/>
      <c r="J979" s="390"/>
      <c r="K979" s="390"/>
      <c r="L979" s="385"/>
      <c r="M979" s="385"/>
      <c r="N979" s="386">
        <v>992</v>
      </c>
    </row>
    <row r="980" spans="1:14" x14ac:dyDescent="0.25">
      <c r="A980" s="521"/>
      <c r="B980" s="385"/>
      <c r="C980" s="390"/>
      <c r="D980" s="400"/>
      <c r="E980" s="399"/>
      <c r="F980" s="384"/>
      <c r="G980" s="384"/>
      <c r="H980" s="390"/>
      <c r="I980" s="384"/>
      <c r="J980" s="390"/>
      <c r="K980" s="390"/>
      <c r="L980" s="385"/>
      <c r="M980" s="385"/>
      <c r="N980" s="386">
        <v>993</v>
      </c>
    </row>
    <row r="981" spans="1:14" x14ac:dyDescent="0.25">
      <c r="A981" s="521"/>
      <c r="B981" s="385"/>
      <c r="C981" s="390"/>
      <c r="D981" s="400"/>
      <c r="E981" s="399"/>
      <c r="F981" s="384"/>
      <c r="G981" s="384"/>
      <c r="H981" s="390"/>
      <c r="I981" s="384"/>
      <c r="J981" s="390"/>
      <c r="K981" s="390"/>
      <c r="L981" s="385"/>
      <c r="M981" s="385"/>
      <c r="N981" s="386">
        <v>994</v>
      </c>
    </row>
    <row r="982" spans="1:14" x14ac:dyDescent="0.25">
      <c r="A982" s="521"/>
      <c r="B982" s="385"/>
      <c r="C982" s="390"/>
      <c r="D982" s="400"/>
      <c r="E982" s="399"/>
      <c r="F982" s="384"/>
      <c r="G982" s="384"/>
      <c r="H982" s="390"/>
      <c r="I982" s="384"/>
      <c r="J982" s="390"/>
      <c r="K982" s="390"/>
      <c r="L982" s="385"/>
      <c r="M982" s="385"/>
      <c r="N982" s="386">
        <v>995</v>
      </c>
    </row>
    <row r="983" spans="1:14" x14ac:dyDescent="0.25">
      <c r="A983" s="521"/>
      <c r="B983" s="385"/>
      <c r="C983" s="390"/>
      <c r="D983" s="400"/>
      <c r="E983" s="399"/>
      <c r="F983" s="384"/>
      <c r="G983" s="384"/>
      <c r="H983" s="390"/>
      <c r="I983" s="384"/>
      <c r="J983" s="390"/>
      <c r="K983" s="392"/>
      <c r="L983" s="385"/>
      <c r="M983" s="385"/>
      <c r="N983" s="386">
        <v>996</v>
      </c>
    </row>
    <row r="984" spans="1:14" x14ac:dyDescent="0.25">
      <c r="A984" s="521"/>
      <c r="B984" s="385"/>
      <c r="C984" s="390"/>
      <c r="D984" s="400"/>
      <c r="E984" s="399"/>
      <c r="F984" s="384"/>
      <c r="G984" s="384"/>
      <c r="H984" s="390"/>
      <c r="I984" s="384"/>
      <c r="J984" s="390"/>
      <c r="K984" s="390"/>
      <c r="L984" s="385"/>
      <c r="M984" s="385"/>
      <c r="N984" s="386">
        <v>997</v>
      </c>
    </row>
    <row r="985" spans="1:14" x14ac:dyDescent="0.25">
      <c r="A985" s="521"/>
      <c r="B985" s="385"/>
      <c r="C985" s="390"/>
      <c r="D985" s="400"/>
      <c r="E985" s="399"/>
      <c r="F985" s="384"/>
      <c r="G985" s="384"/>
      <c r="H985" s="390"/>
      <c r="I985" s="384"/>
      <c r="J985" s="390"/>
      <c r="K985" s="392"/>
      <c r="L985" s="385"/>
      <c r="M985" s="385"/>
      <c r="N985" s="386">
        <v>998</v>
      </c>
    </row>
    <row r="986" spans="1:14" x14ac:dyDescent="0.25">
      <c r="A986" s="521"/>
      <c r="B986" s="385"/>
      <c r="C986" s="390"/>
      <c r="D986" s="400"/>
      <c r="E986" s="399"/>
      <c r="F986" s="384"/>
      <c r="G986" s="384"/>
      <c r="H986" s="390"/>
      <c r="I986" s="384"/>
      <c r="J986" s="390"/>
      <c r="K986" s="390"/>
      <c r="L986" s="385"/>
      <c r="M986" s="385"/>
      <c r="N986" s="386">
        <v>999</v>
      </c>
    </row>
    <row r="987" spans="1:14" x14ac:dyDescent="0.25">
      <c r="A987" s="521"/>
      <c r="B987" s="385"/>
      <c r="C987" s="390"/>
      <c r="D987" s="400"/>
      <c r="E987" s="399"/>
      <c r="F987" s="384"/>
      <c r="G987" s="384"/>
      <c r="H987" s="390"/>
      <c r="I987" s="384"/>
      <c r="J987" s="390"/>
      <c r="K987" s="390"/>
      <c r="L987" s="385"/>
      <c r="M987" s="385"/>
      <c r="N987" s="386">
        <v>1000</v>
      </c>
    </row>
    <row r="988" spans="1:14" x14ac:dyDescent="0.25">
      <c r="A988" s="521"/>
      <c r="B988" s="385"/>
      <c r="C988" s="390"/>
      <c r="D988" s="400"/>
      <c r="E988" s="399"/>
      <c r="F988" s="384"/>
      <c r="G988" s="384"/>
      <c r="H988" s="390"/>
      <c r="I988" s="384"/>
      <c r="J988" s="390"/>
      <c r="K988" s="392"/>
      <c r="L988" s="385"/>
      <c r="M988" s="385"/>
      <c r="N988" s="386">
        <v>1001</v>
      </c>
    </row>
    <row r="989" spans="1:14" x14ac:dyDescent="0.25">
      <c r="A989" s="521"/>
      <c r="B989" s="385"/>
      <c r="C989" s="390"/>
      <c r="D989" s="400"/>
      <c r="E989" s="399"/>
      <c r="F989" s="384"/>
      <c r="G989" s="384"/>
      <c r="H989" s="390"/>
      <c r="I989" s="384"/>
      <c r="J989" s="390"/>
      <c r="K989" s="390"/>
      <c r="L989" s="385"/>
      <c r="M989" s="385"/>
      <c r="N989" s="386">
        <v>1002</v>
      </c>
    </row>
    <row r="990" spans="1:14" x14ac:dyDescent="0.25">
      <c r="A990" s="521"/>
      <c r="B990" s="385"/>
      <c r="C990" s="390"/>
      <c r="D990" s="400"/>
      <c r="E990" s="399"/>
      <c r="F990" s="384"/>
      <c r="G990" s="384"/>
      <c r="H990" s="390"/>
      <c r="I990" s="384"/>
      <c r="J990" s="390"/>
      <c r="K990" s="390"/>
      <c r="L990" s="385"/>
      <c r="M990" s="385"/>
      <c r="N990" s="386">
        <v>1003</v>
      </c>
    </row>
    <row r="991" spans="1:14" x14ac:dyDescent="0.25">
      <c r="A991" s="521"/>
      <c r="B991" s="385"/>
      <c r="C991" s="390"/>
      <c r="D991" s="400"/>
      <c r="E991" s="399"/>
      <c r="F991" s="384"/>
      <c r="G991" s="384"/>
      <c r="H991" s="390"/>
      <c r="I991" s="384"/>
      <c r="J991" s="390"/>
      <c r="K991" s="390"/>
      <c r="L991" s="385"/>
      <c r="M991" s="385"/>
      <c r="N991" s="386">
        <v>1004</v>
      </c>
    </row>
    <row r="992" spans="1:14" x14ac:dyDescent="0.25">
      <c r="A992" s="521"/>
      <c r="B992" s="385"/>
      <c r="C992" s="390"/>
      <c r="D992" s="400"/>
      <c r="E992" s="399"/>
      <c r="F992" s="384"/>
      <c r="G992" s="384"/>
      <c r="H992" s="390"/>
      <c r="I992" s="384"/>
      <c r="J992" s="390"/>
      <c r="K992" s="392"/>
      <c r="L992" s="385"/>
      <c r="M992" s="385"/>
      <c r="N992" s="386">
        <v>1005</v>
      </c>
    </row>
    <row r="993" spans="1:14" x14ac:dyDescent="0.25">
      <c r="A993" s="521"/>
      <c r="B993" s="385"/>
      <c r="C993" s="390"/>
      <c r="D993" s="400"/>
      <c r="E993" s="399"/>
      <c r="F993" s="384"/>
      <c r="G993" s="384"/>
      <c r="H993" s="390"/>
      <c r="I993" s="384"/>
      <c r="J993" s="390"/>
      <c r="K993" s="390"/>
      <c r="L993" s="385"/>
      <c r="M993" s="385"/>
      <c r="N993" s="386">
        <v>1006</v>
      </c>
    </row>
    <row r="994" spans="1:14" x14ac:dyDescent="0.25">
      <c r="A994" s="521"/>
      <c r="B994" s="385"/>
      <c r="C994" s="390"/>
      <c r="D994" s="400"/>
      <c r="E994" s="399"/>
      <c r="F994" s="384"/>
      <c r="G994" s="384"/>
      <c r="H994" s="390"/>
      <c r="I994" s="384"/>
      <c r="J994" s="390"/>
      <c r="K994" s="392"/>
      <c r="L994" s="385"/>
      <c r="M994" s="385"/>
      <c r="N994" s="386">
        <v>1007</v>
      </c>
    </row>
    <row r="995" spans="1:14" x14ac:dyDescent="0.25">
      <c r="A995" s="521"/>
      <c r="B995" s="385"/>
      <c r="C995" s="390"/>
      <c r="D995" s="400"/>
      <c r="E995" s="399"/>
      <c r="F995" s="384"/>
      <c r="G995" s="384"/>
      <c r="H995" s="390"/>
      <c r="I995" s="384"/>
      <c r="J995" s="390"/>
      <c r="K995" s="390"/>
      <c r="L995" s="385"/>
      <c r="M995" s="385"/>
      <c r="N995" s="386">
        <v>1008</v>
      </c>
    </row>
    <row r="996" spans="1:14" x14ac:dyDescent="0.25">
      <c r="A996" s="521"/>
      <c r="B996" s="385"/>
      <c r="C996" s="390"/>
      <c r="D996" s="400"/>
      <c r="E996" s="399"/>
      <c r="F996" s="384"/>
      <c r="G996" s="384"/>
      <c r="H996" s="390"/>
      <c r="I996" s="384"/>
      <c r="J996" s="390"/>
      <c r="K996" s="390"/>
      <c r="L996" s="385"/>
      <c r="M996" s="385"/>
      <c r="N996" s="386">
        <v>1009</v>
      </c>
    </row>
    <row r="997" spans="1:14" x14ac:dyDescent="0.25">
      <c r="A997" s="521"/>
      <c r="B997" s="385"/>
      <c r="C997" s="390"/>
      <c r="D997" s="400"/>
      <c r="E997" s="399"/>
      <c r="F997" s="384"/>
      <c r="G997" s="384"/>
      <c r="H997" s="390"/>
      <c r="I997" s="384"/>
      <c r="J997" s="390"/>
      <c r="K997" s="392"/>
      <c r="L997" s="385"/>
      <c r="M997" s="385"/>
      <c r="N997" s="386">
        <v>1010</v>
      </c>
    </row>
    <row r="998" spans="1:14" x14ac:dyDescent="0.25">
      <c r="A998" s="521"/>
      <c r="B998" s="385"/>
      <c r="C998" s="390"/>
      <c r="D998" s="400"/>
      <c r="E998" s="399"/>
      <c r="F998" s="384"/>
      <c r="G998" s="384"/>
      <c r="H998" s="390"/>
      <c r="I998" s="384"/>
      <c r="J998" s="390"/>
      <c r="K998" s="392"/>
      <c r="L998" s="385"/>
      <c r="M998" s="385"/>
      <c r="N998" s="386">
        <v>1011</v>
      </c>
    </row>
    <row r="999" spans="1:14" x14ac:dyDescent="0.25">
      <c r="A999" s="521"/>
      <c r="B999" s="385"/>
      <c r="C999" s="390"/>
      <c r="D999" s="400"/>
      <c r="E999" s="399"/>
      <c r="F999" s="384"/>
      <c r="G999" s="384"/>
      <c r="H999" s="390"/>
      <c r="I999" s="384"/>
      <c r="J999" s="390"/>
      <c r="K999" s="390"/>
      <c r="L999" s="385"/>
      <c r="M999" s="385"/>
      <c r="N999" s="386">
        <v>1012</v>
      </c>
    </row>
    <row r="1000" spans="1:14" x14ac:dyDescent="0.25">
      <c r="A1000" s="521"/>
      <c r="B1000" s="385"/>
      <c r="C1000" s="390"/>
      <c r="D1000" s="400"/>
      <c r="E1000" s="399"/>
      <c r="F1000" s="384"/>
      <c r="G1000" s="384"/>
      <c r="H1000" s="390"/>
      <c r="I1000" s="384"/>
      <c r="J1000" s="390"/>
      <c r="K1000" s="390"/>
      <c r="L1000" s="385"/>
      <c r="M1000" s="385"/>
      <c r="N1000" s="386">
        <v>1013</v>
      </c>
    </row>
    <row r="1001" spans="1:14" x14ac:dyDescent="0.25">
      <c r="A1001" s="521"/>
      <c r="B1001" s="385"/>
      <c r="C1001" s="390"/>
      <c r="D1001" s="400"/>
      <c r="E1001" s="399"/>
      <c r="F1001" s="384"/>
      <c r="G1001" s="384"/>
      <c r="H1001" s="390"/>
      <c r="I1001" s="384"/>
      <c r="J1001" s="390"/>
      <c r="K1001" s="390"/>
      <c r="L1001" s="385"/>
      <c r="M1001" s="385"/>
      <c r="N1001" s="386">
        <v>1014</v>
      </c>
    </row>
    <row r="1002" spans="1:14" x14ac:dyDescent="0.25">
      <c r="A1002" s="521"/>
      <c r="B1002" s="385"/>
      <c r="C1002" s="390"/>
      <c r="D1002" s="400"/>
      <c r="E1002" s="399"/>
      <c r="F1002" s="384"/>
      <c r="G1002" s="384"/>
      <c r="H1002" s="390"/>
      <c r="I1002" s="384"/>
      <c r="J1002" s="390"/>
      <c r="K1002" s="390"/>
      <c r="L1002" s="385"/>
      <c r="M1002" s="385"/>
      <c r="N1002" s="386">
        <v>1015</v>
      </c>
    </row>
    <row r="1003" spans="1:14" x14ac:dyDescent="0.25">
      <c r="A1003" s="521"/>
      <c r="B1003" s="385"/>
      <c r="C1003" s="390"/>
      <c r="D1003" s="400"/>
      <c r="E1003" s="399"/>
      <c r="F1003" s="384"/>
      <c r="G1003" s="384"/>
      <c r="H1003" s="390"/>
      <c r="I1003" s="384"/>
      <c r="J1003" s="390"/>
      <c r="K1003" s="390"/>
      <c r="L1003" s="385"/>
      <c r="M1003" s="385"/>
      <c r="N1003" s="386">
        <v>1016</v>
      </c>
    </row>
    <row r="1004" spans="1:14" x14ac:dyDescent="0.25">
      <c r="A1004" s="521"/>
      <c r="B1004" s="385"/>
      <c r="C1004" s="390"/>
      <c r="D1004" s="400"/>
      <c r="E1004" s="399"/>
      <c r="F1004" s="384"/>
      <c r="G1004" s="384"/>
      <c r="H1004" s="390"/>
      <c r="I1004" s="384"/>
      <c r="J1004" s="390"/>
      <c r="K1004" s="390"/>
      <c r="L1004" s="385"/>
      <c r="M1004" s="385"/>
      <c r="N1004" s="386">
        <v>1017</v>
      </c>
    </row>
    <row r="1005" spans="1:14" x14ac:dyDescent="0.25">
      <c r="A1005" s="521"/>
      <c r="B1005" s="385"/>
      <c r="C1005" s="390"/>
      <c r="D1005" s="400"/>
      <c r="E1005" s="399"/>
      <c r="F1005" s="384"/>
      <c r="G1005" s="384"/>
      <c r="H1005" s="390"/>
      <c r="I1005" s="384"/>
      <c r="J1005" s="390"/>
      <c r="K1005" s="390"/>
      <c r="L1005" s="385"/>
      <c r="M1005" s="385"/>
      <c r="N1005" s="386">
        <v>1018</v>
      </c>
    </row>
    <row r="1006" spans="1:14" x14ac:dyDescent="0.25">
      <c r="A1006" s="521"/>
      <c r="B1006" s="385"/>
      <c r="C1006" s="390"/>
      <c r="D1006" s="400"/>
      <c r="E1006" s="399"/>
      <c r="F1006" s="384"/>
      <c r="G1006" s="384"/>
      <c r="H1006" s="390"/>
      <c r="I1006" s="384"/>
      <c r="J1006" s="390"/>
      <c r="K1006" s="392"/>
      <c r="L1006" s="385"/>
      <c r="M1006" s="385"/>
      <c r="N1006" s="386">
        <v>1019</v>
      </c>
    </row>
    <row r="1007" spans="1:14" x14ac:dyDescent="0.25">
      <c r="A1007" s="521"/>
      <c r="B1007" s="385"/>
      <c r="C1007" s="390"/>
      <c r="D1007" s="400"/>
      <c r="E1007" s="399"/>
      <c r="F1007" s="384"/>
      <c r="G1007" s="384"/>
      <c r="H1007" s="390"/>
      <c r="I1007" s="384"/>
      <c r="J1007" s="390"/>
      <c r="K1007" s="392"/>
      <c r="L1007" s="385"/>
      <c r="M1007" s="385"/>
      <c r="N1007" s="386">
        <v>1020</v>
      </c>
    </row>
    <row r="1008" spans="1:14" x14ac:dyDescent="0.25">
      <c r="A1008" s="521"/>
      <c r="B1008" s="385"/>
      <c r="C1008" s="390"/>
      <c r="D1008" s="400"/>
      <c r="E1008" s="399"/>
      <c r="F1008" s="384"/>
      <c r="G1008" s="384"/>
      <c r="H1008" s="390"/>
      <c r="I1008" s="384"/>
      <c r="J1008" s="390"/>
      <c r="K1008" s="390"/>
      <c r="L1008" s="385"/>
      <c r="M1008" s="385"/>
      <c r="N1008" s="386">
        <v>1021</v>
      </c>
    </row>
    <row r="1009" spans="1:14" x14ac:dyDescent="0.25">
      <c r="A1009" s="521"/>
      <c r="B1009" s="385"/>
      <c r="C1009" s="390"/>
      <c r="D1009" s="400"/>
      <c r="E1009" s="399"/>
      <c r="F1009" s="384"/>
      <c r="G1009" s="384"/>
      <c r="H1009" s="390"/>
      <c r="I1009" s="384"/>
      <c r="J1009" s="390"/>
      <c r="K1009" s="390"/>
      <c r="L1009" s="385"/>
      <c r="M1009" s="385"/>
      <c r="N1009" s="386">
        <v>1022</v>
      </c>
    </row>
    <row r="1010" spans="1:14" x14ac:dyDescent="0.25">
      <c r="A1010" s="521"/>
      <c r="B1010" s="385"/>
      <c r="C1010" s="390"/>
      <c r="D1010" s="400"/>
      <c r="E1010" s="399"/>
      <c r="F1010" s="384"/>
      <c r="G1010" s="384"/>
      <c r="H1010" s="390"/>
      <c r="I1010" s="384"/>
      <c r="J1010" s="390"/>
      <c r="K1010" s="390"/>
      <c r="L1010" s="385"/>
      <c r="M1010" s="385"/>
      <c r="N1010" s="386">
        <v>1023</v>
      </c>
    </row>
    <row r="1011" spans="1:14" x14ac:dyDescent="0.25">
      <c r="A1011" s="521"/>
      <c r="B1011" s="385"/>
      <c r="C1011" s="390"/>
      <c r="D1011" s="400"/>
      <c r="E1011" s="399"/>
      <c r="F1011" s="384"/>
      <c r="G1011" s="384"/>
      <c r="H1011" s="390"/>
      <c r="I1011" s="384"/>
      <c r="J1011" s="390"/>
      <c r="K1011" s="392"/>
      <c r="L1011" s="385"/>
      <c r="M1011" s="385"/>
      <c r="N1011" s="386">
        <v>1024</v>
      </c>
    </row>
    <row r="1012" spans="1:14" x14ac:dyDescent="0.25">
      <c r="A1012" s="521"/>
      <c r="B1012" s="385"/>
      <c r="C1012" s="390"/>
      <c r="D1012" s="400"/>
      <c r="E1012" s="399"/>
      <c r="F1012" s="384"/>
      <c r="G1012" s="384"/>
      <c r="H1012" s="390"/>
      <c r="I1012" s="384"/>
      <c r="J1012" s="390"/>
      <c r="K1012" s="390"/>
      <c r="L1012" s="385"/>
      <c r="M1012" s="385"/>
      <c r="N1012" s="386">
        <v>1025</v>
      </c>
    </row>
    <row r="1013" spans="1:14" x14ac:dyDescent="0.25">
      <c r="A1013" s="521"/>
      <c r="B1013" s="385"/>
      <c r="C1013" s="390"/>
      <c r="D1013" s="400"/>
      <c r="E1013" s="399"/>
      <c r="F1013" s="384"/>
      <c r="G1013" s="384"/>
      <c r="H1013" s="390"/>
      <c r="I1013" s="384"/>
      <c r="J1013" s="390"/>
      <c r="K1013" s="392"/>
      <c r="L1013" s="385"/>
      <c r="M1013" s="385"/>
      <c r="N1013" s="386">
        <v>1026</v>
      </c>
    </row>
    <row r="1014" spans="1:14" x14ac:dyDescent="0.25">
      <c r="A1014" s="521"/>
      <c r="B1014" s="385"/>
      <c r="C1014" s="390"/>
      <c r="D1014" s="400"/>
      <c r="E1014" s="399"/>
      <c r="F1014" s="384"/>
      <c r="G1014" s="384"/>
      <c r="H1014" s="390"/>
      <c r="I1014" s="384"/>
      <c r="J1014" s="390"/>
      <c r="K1014" s="392"/>
      <c r="L1014" s="385"/>
      <c r="M1014" s="385"/>
      <c r="N1014" s="386">
        <v>1027</v>
      </c>
    </row>
    <row r="1015" spans="1:14" x14ac:dyDescent="0.25">
      <c r="A1015" s="521"/>
      <c r="B1015" s="385"/>
      <c r="C1015" s="390"/>
      <c r="D1015" s="400"/>
      <c r="E1015" s="399"/>
      <c r="F1015" s="384"/>
      <c r="G1015" s="384"/>
      <c r="H1015" s="390"/>
      <c r="I1015" s="384"/>
      <c r="J1015" s="390"/>
      <c r="K1015" s="392"/>
      <c r="L1015" s="385"/>
      <c r="M1015" s="385"/>
      <c r="N1015" s="386">
        <v>1028</v>
      </c>
    </row>
    <row r="1016" spans="1:14" x14ac:dyDescent="0.25">
      <c r="A1016" s="521"/>
      <c r="B1016" s="385"/>
      <c r="C1016" s="390"/>
      <c r="D1016" s="400"/>
      <c r="E1016" s="399"/>
      <c r="F1016" s="384"/>
      <c r="G1016" s="384"/>
      <c r="H1016" s="390"/>
      <c r="I1016" s="384"/>
      <c r="J1016" s="390"/>
      <c r="K1016" s="392"/>
      <c r="L1016" s="385"/>
      <c r="M1016" s="385"/>
      <c r="N1016" s="386">
        <v>1029</v>
      </c>
    </row>
    <row r="1017" spans="1:14" x14ac:dyDescent="0.25">
      <c r="A1017" s="521"/>
      <c r="B1017" s="385"/>
      <c r="C1017" s="390"/>
      <c r="D1017" s="400"/>
      <c r="E1017" s="399"/>
      <c r="F1017" s="384"/>
      <c r="G1017" s="384"/>
      <c r="H1017" s="390"/>
      <c r="I1017" s="384"/>
      <c r="J1017" s="390"/>
      <c r="K1017" s="392"/>
      <c r="L1017" s="385"/>
      <c r="M1017" s="385"/>
      <c r="N1017" s="386">
        <v>1030</v>
      </c>
    </row>
    <row r="1018" spans="1:14" x14ac:dyDescent="0.25">
      <c r="A1018" s="521"/>
      <c r="B1018" s="385"/>
      <c r="C1018" s="390"/>
      <c r="D1018" s="400"/>
      <c r="E1018" s="399"/>
      <c r="F1018" s="384"/>
      <c r="G1018" s="384"/>
      <c r="H1018" s="390"/>
      <c r="I1018" s="384"/>
      <c r="J1018" s="390"/>
      <c r="K1018" s="390"/>
      <c r="L1018" s="385"/>
      <c r="M1018" s="385"/>
      <c r="N1018" s="386">
        <v>1031</v>
      </c>
    </row>
    <row r="1019" spans="1:14" x14ac:dyDescent="0.25">
      <c r="A1019" s="521"/>
      <c r="B1019" s="385"/>
      <c r="C1019" s="390"/>
      <c r="D1019" s="400"/>
      <c r="E1019" s="399"/>
      <c r="F1019" s="384"/>
      <c r="G1019" s="384"/>
      <c r="H1019" s="390"/>
      <c r="I1019" s="384"/>
      <c r="J1019" s="390"/>
      <c r="K1019" s="390"/>
      <c r="L1019" s="385"/>
      <c r="M1019" s="385"/>
      <c r="N1019" s="386">
        <v>1032</v>
      </c>
    </row>
    <row r="1020" spans="1:14" x14ac:dyDescent="0.25">
      <c r="A1020" s="521"/>
      <c r="B1020" s="385"/>
      <c r="C1020" s="390"/>
      <c r="D1020" s="400"/>
      <c r="E1020" s="399"/>
      <c r="F1020" s="384"/>
      <c r="G1020" s="384"/>
      <c r="H1020" s="390"/>
      <c r="I1020" s="384"/>
      <c r="J1020" s="390"/>
      <c r="K1020" s="390"/>
      <c r="L1020" s="385"/>
      <c r="M1020" s="385"/>
      <c r="N1020" s="386">
        <v>1033</v>
      </c>
    </row>
    <row r="1021" spans="1:14" x14ac:dyDescent="0.25">
      <c r="A1021" s="521"/>
      <c r="B1021" s="385"/>
      <c r="C1021" s="390"/>
      <c r="D1021" s="400"/>
      <c r="E1021" s="399"/>
      <c r="F1021" s="384"/>
      <c r="G1021" s="384"/>
      <c r="H1021" s="390"/>
      <c r="I1021" s="384"/>
      <c r="J1021" s="390"/>
      <c r="K1021" s="390"/>
      <c r="L1021" s="385"/>
      <c r="M1021" s="385"/>
      <c r="N1021" s="386">
        <v>1034</v>
      </c>
    </row>
    <row r="1022" spans="1:14" x14ac:dyDescent="0.25">
      <c r="A1022" s="521"/>
      <c r="B1022" s="385"/>
      <c r="C1022" s="390"/>
      <c r="D1022" s="400"/>
      <c r="E1022" s="399"/>
      <c r="F1022" s="384"/>
      <c r="G1022" s="384"/>
      <c r="H1022" s="390"/>
      <c r="I1022" s="384"/>
      <c r="J1022" s="390"/>
      <c r="K1022" s="392"/>
      <c r="L1022" s="385"/>
      <c r="M1022" s="385"/>
      <c r="N1022" s="386">
        <v>1035</v>
      </c>
    </row>
    <row r="1023" spans="1:14" x14ac:dyDescent="0.25">
      <c r="A1023" s="521"/>
      <c r="B1023" s="385"/>
      <c r="C1023" s="390"/>
      <c r="D1023" s="400"/>
      <c r="E1023" s="399"/>
      <c r="F1023" s="384"/>
      <c r="G1023" s="384"/>
      <c r="H1023" s="390"/>
      <c r="I1023" s="384"/>
      <c r="J1023" s="390"/>
      <c r="K1023" s="392"/>
      <c r="L1023" s="385"/>
      <c r="M1023" s="385"/>
      <c r="N1023" s="386">
        <v>1036</v>
      </c>
    </row>
    <row r="1024" spans="1:14" x14ac:dyDescent="0.25">
      <c r="A1024" s="521"/>
      <c r="B1024" s="385"/>
      <c r="C1024" s="390"/>
      <c r="D1024" s="400"/>
      <c r="E1024" s="399"/>
      <c r="F1024" s="384"/>
      <c r="G1024" s="384"/>
      <c r="H1024" s="390"/>
      <c r="I1024" s="384"/>
      <c r="J1024" s="390"/>
      <c r="K1024" s="392"/>
      <c r="L1024" s="385"/>
      <c r="M1024" s="385"/>
      <c r="N1024" s="386">
        <v>1037</v>
      </c>
    </row>
    <row r="1025" spans="1:14" x14ac:dyDescent="0.25">
      <c r="A1025" s="521"/>
      <c r="B1025" s="385"/>
      <c r="C1025" s="390"/>
      <c r="D1025" s="400"/>
      <c r="E1025" s="399"/>
      <c r="F1025" s="384"/>
      <c r="G1025" s="384"/>
      <c r="H1025" s="390"/>
      <c r="I1025" s="384"/>
      <c r="J1025" s="390"/>
      <c r="K1025" s="390"/>
      <c r="L1025" s="385"/>
      <c r="M1025" s="385"/>
      <c r="N1025" s="386">
        <v>1038</v>
      </c>
    </row>
    <row r="1026" spans="1:14" x14ac:dyDescent="0.25">
      <c r="A1026" s="521"/>
      <c r="B1026" s="385"/>
      <c r="C1026" s="390"/>
      <c r="D1026" s="400"/>
      <c r="E1026" s="399"/>
      <c r="F1026" s="384"/>
      <c r="G1026" s="384"/>
      <c r="H1026" s="390"/>
      <c r="I1026" s="384"/>
      <c r="J1026" s="390"/>
      <c r="K1026" s="392"/>
      <c r="L1026" s="385"/>
      <c r="M1026" s="385"/>
      <c r="N1026" s="386">
        <v>1039</v>
      </c>
    </row>
    <row r="1027" spans="1:14" x14ac:dyDescent="0.25">
      <c r="A1027" s="521"/>
      <c r="B1027" s="385"/>
      <c r="C1027" s="390"/>
      <c r="D1027" s="400"/>
      <c r="E1027" s="399"/>
      <c r="F1027" s="384"/>
      <c r="G1027" s="384"/>
      <c r="H1027" s="390"/>
      <c r="I1027" s="384"/>
      <c r="J1027" s="390"/>
      <c r="K1027" s="392"/>
      <c r="L1027" s="385"/>
      <c r="M1027" s="385"/>
      <c r="N1027" s="386">
        <v>1040</v>
      </c>
    </row>
    <row r="1028" spans="1:14" x14ac:dyDescent="0.25">
      <c r="A1028" s="521"/>
      <c r="B1028" s="385"/>
      <c r="C1028" s="390"/>
      <c r="D1028" s="400"/>
      <c r="E1028" s="399"/>
      <c r="F1028" s="384"/>
      <c r="G1028" s="384"/>
      <c r="H1028" s="390"/>
      <c r="I1028" s="384"/>
      <c r="J1028" s="390"/>
      <c r="K1028" s="392"/>
      <c r="L1028" s="385"/>
      <c r="M1028" s="385"/>
      <c r="N1028" s="386">
        <v>1041</v>
      </c>
    </row>
    <row r="1029" spans="1:14" x14ac:dyDescent="0.25">
      <c r="A1029" s="521"/>
      <c r="B1029" s="385"/>
      <c r="C1029" s="390"/>
      <c r="D1029" s="400"/>
      <c r="E1029" s="399"/>
      <c r="F1029" s="384"/>
      <c r="G1029" s="384"/>
      <c r="H1029" s="390"/>
      <c r="I1029" s="384"/>
      <c r="J1029" s="390"/>
      <c r="K1029" s="390"/>
      <c r="L1029" s="385"/>
      <c r="M1029" s="385"/>
      <c r="N1029" s="386">
        <v>1042</v>
      </c>
    </row>
    <row r="1030" spans="1:14" x14ac:dyDescent="0.25">
      <c r="A1030" s="521"/>
      <c r="B1030" s="385"/>
      <c r="C1030" s="390"/>
      <c r="D1030" s="400"/>
      <c r="E1030" s="399"/>
      <c r="F1030" s="384"/>
      <c r="G1030" s="384"/>
      <c r="H1030" s="390"/>
      <c r="I1030" s="384"/>
      <c r="J1030" s="390"/>
      <c r="K1030" s="390"/>
      <c r="L1030" s="385"/>
      <c r="M1030" s="385"/>
      <c r="N1030" s="386">
        <v>1043</v>
      </c>
    </row>
    <row r="1031" spans="1:14" x14ac:dyDescent="0.25">
      <c r="A1031" s="521"/>
      <c r="B1031" s="385"/>
      <c r="C1031" s="390"/>
      <c r="D1031" s="400"/>
      <c r="E1031" s="399"/>
      <c r="F1031" s="384"/>
      <c r="G1031" s="384"/>
      <c r="H1031" s="390"/>
      <c r="I1031" s="384"/>
      <c r="J1031" s="390"/>
      <c r="K1031" s="392"/>
      <c r="L1031" s="385"/>
      <c r="M1031" s="385"/>
      <c r="N1031" s="386">
        <v>1044</v>
      </c>
    </row>
    <row r="1032" spans="1:14" x14ac:dyDescent="0.25">
      <c r="A1032" s="521"/>
      <c r="B1032" s="385"/>
      <c r="C1032" s="390"/>
      <c r="D1032" s="400"/>
      <c r="E1032" s="399"/>
      <c r="F1032" s="384"/>
      <c r="G1032" s="384"/>
      <c r="H1032" s="390"/>
      <c r="I1032" s="384"/>
      <c r="J1032" s="390"/>
      <c r="K1032" s="390"/>
      <c r="L1032" s="385"/>
      <c r="M1032" s="385"/>
      <c r="N1032" s="386">
        <v>1045</v>
      </c>
    </row>
    <row r="1033" spans="1:14" x14ac:dyDescent="0.25">
      <c r="A1033" s="521"/>
      <c r="B1033" s="385"/>
      <c r="C1033" s="390"/>
      <c r="D1033" s="400"/>
      <c r="E1033" s="399"/>
      <c r="F1033" s="384"/>
      <c r="G1033" s="384"/>
      <c r="H1033" s="390"/>
      <c r="I1033" s="384"/>
      <c r="J1033" s="390"/>
      <c r="K1033" s="392"/>
      <c r="L1033" s="385"/>
      <c r="M1033" s="385"/>
      <c r="N1033" s="386">
        <v>1046</v>
      </c>
    </row>
    <row r="1034" spans="1:14" x14ac:dyDescent="0.25">
      <c r="A1034" s="521"/>
      <c r="B1034" s="385"/>
      <c r="C1034" s="390"/>
      <c r="D1034" s="400"/>
      <c r="E1034" s="399"/>
      <c r="F1034" s="384"/>
      <c r="G1034" s="384"/>
      <c r="H1034" s="390"/>
      <c r="I1034" s="384"/>
      <c r="J1034" s="390"/>
      <c r="K1034" s="392"/>
      <c r="L1034" s="385"/>
      <c r="M1034" s="385"/>
      <c r="N1034" s="386">
        <v>1047</v>
      </c>
    </row>
    <row r="1035" spans="1:14" x14ac:dyDescent="0.25">
      <c r="A1035" s="521"/>
      <c r="B1035" s="385"/>
      <c r="C1035" s="390"/>
      <c r="D1035" s="400"/>
      <c r="E1035" s="399"/>
      <c r="F1035" s="384"/>
      <c r="G1035" s="384"/>
      <c r="H1035" s="390"/>
      <c r="I1035" s="384"/>
      <c r="J1035" s="390"/>
      <c r="K1035" s="392"/>
      <c r="L1035" s="385"/>
      <c r="M1035" s="385"/>
      <c r="N1035" s="386">
        <v>1048</v>
      </c>
    </row>
    <row r="1036" spans="1:14" x14ac:dyDescent="0.25">
      <c r="A1036" s="521"/>
      <c r="B1036" s="385"/>
      <c r="C1036" s="390"/>
      <c r="D1036" s="400"/>
      <c r="E1036" s="399"/>
      <c r="F1036" s="384"/>
      <c r="G1036" s="384"/>
      <c r="H1036" s="390"/>
      <c r="I1036" s="384"/>
      <c r="J1036" s="390"/>
      <c r="K1036" s="392"/>
      <c r="L1036" s="385"/>
      <c r="M1036" s="385"/>
      <c r="N1036" s="386">
        <v>1049</v>
      </c>
    </row>
    <row r="1037" spans="1:14" x14ac:dyDescent="0.25">
      <c r="A1037" s="521"/>
      <c r="B1037" s="385"/>
      <c r="C1037" s="390"/>
      <c r="D1037" s="400"/>
      <c r="E1037" s="399"/>
      <c r="F1037" s="384"/>
      <c r="G1037" s="384"/>
      <c r="H1037" s="390"/>
      <c r="I1037" s="384"/>
      <c r="J1037" s="390"/>
      <c r="K1037" s="392"/>
      <c r="L1037" s="385"/>
      <c r="M1037" s="385"/>
      <c r="N1037" s="386">
        <v>1050</v>
      </c>
    </row>
    <row r="1038" spans="1:14" x14ac:dyDescent="0.25">
      <c r="A1038" s="521"/>
      <c r="B1038" s="385"/>
      <c r="C1038" s="390"/>
      <c r="D1038" s="400"/>
      <c r="E1038" s="399"/>
      <c r="F1038" s="384"/>
      <c r="G1038" s="384"/>
      <c r="H1038" s="390"/>
      <c r="I1038" s="384"/>
      <c r="J1038" s="390"/>
      <c r="K1038" s="392"/>
      <c r="L1038" s="385"/>
      <c r="M1038" s="385"/>
      <c r="N1038" s="386">
        <v>1051</v>
      </c>
    </row>
    <row r="1039" spans="1:14" x14ac:dyDescent="0.25">
      <c r="A1039" s="521"/>
      <c r="B1039" s="385"/>
      <c r="C1039" s="390"/>
      <c r="D1039" s="400"/>
      <c r="E1039" s="399"/>
      <c r="F1039" s="384"/>
      <c r="G1039" s="384"/>
      <c r="H1039" s="390"/>
      <c r="I1039" s="384"/>
      <c r="J1039" s="390"/>
      <c r="K1039" s="392"/>
      <c r="L1039" s="385"/>
      <c r="M1039" s="385"/>
      <c r="N1039" s="386">
        <v>1052</v>
      </c>
    </row>
    <row r="1040" spans="1:14" x14ac:dyDescent="0.25">
      <c r="A1040" s="521"/>
      <c r="B1040" s="385"/>
      <c r="C1040" s="390"/>
      <c r="D1040" s="400"/>
      <c r="E1040" s="399"/>
      <c r="F1040" s="384"/>
      <c r="G1040" s="384"/>
      <c r="H1040" s="390"/>
      <c r="I1040" s="384"/>
      <c r="J1040" s="390"/>
      <c r="K1040" s="392"/>
      <c r="L1040" s="385"/>
      <c r="M1040" s="385"/>
      <c r="N1040" s="386">
        <v>1053</v>
      </c>
    </row>
    <row r="1041" spans="1:14" x14ac:dyDescent="0.25">
      <c r="A1041" s="521"/>
      <c r="B1041" s="385"/>
      <c r="C1041" s="390"/>
      <c r="D1041" s="400"/>
      <c r="E1041" s="399"/>
      <c r="F1041" s="384"/>
      <c r="G1041" s="384"/>
      <c r="H1041" s="390"/>
      <c r="I1041" s="384"/>
      <c r="J1041" s="390"/>
      <c r="K1041" s="392"/>
      <c r="L1041" s="385"/>
      <c r="M1041" s="385"/>
      <c r="N1041" s="386">
        <v>1054</v>
      </c>
    </row>
    <row r="1042" spans="1:14" x14ac:dyDescent="0.25">
      <c r="A1042" s="521"/>
      <c r="B1042" s="385"/>
      <c r="C1042" s="390"/>
      <c r="D1042" s="400"/>
      <c r="E1042" s="399"/>
      <c r="F1042" s="384"/>
      <c r="G1042" s="384"/>
      <c r="H1042" s="390"/>
      <c r="I1042" s="384"/>
      <c r="J1042" s="390"/>
      <c r="K1042" s="392"/>
      <c r="L1042" s="385"/>
      <c r="M1042" s="385"/>
      <c r="N1042" s="386">
        <v>1055</v>
      </c>
    </row>
    <row r="1043" spans="1:14" x14ac:dyDescent="0.25">
      <c r="A1043" s="521"/>
      <c r="B1043" s="385"/>
      <c r="C1043" s="390"/>
      <c r="D1043" s="400"/>
      <c r="E1043" s="399"/>
      <c r="F1043" s="384"/>
      <c r="G1043" s="384"/>
      <c r="H1043" s="390"/>
      <c r="I1043" s="384"/>
      <c r="J1043" s="390"/>
      <c r="K1043" s="392"/>
      <c r="L1043" s="385"/>
      <c r="M1043" s="385"/>
      <c r="N1043" s="386">
        <v>1056</v>
      </c>
    </row>
    <row r="1044" spans="1:14" x14ac:dyDescent="0.25">
      <c r="A1044" s="521"/>
      <c r="B1044" s="385"/>
      <c r="C1044" s="390"/>
      <c r="D1044" s="400"/>
      <c r="E1044" s="399"/>
      <c r="F1044" s="384"/>
      <c r="G1044" s="384"/>
      <c r="H1044" s="390"/>
      <c r="I1044" s="384"/>
      <c r="J1044" s="390"/>
      <c r="K1044" s="392"/>
      <c r="L1044" s="385"/>
      <c r="M1044" s="385"/>
      <c r="N1044" s="386">
        <v>1057</v>
      </c>
    </row>
    <row r="1045" spans="1:14" x14ac:dyDescent="0.25">
      <c r="A1045" s="521"/>
      <c r="B1045" s="385"/>
      <c r="C1045" s="390"/>
      <c r="D1045" s="400"/>
      <c r="E1045" s="399"/>
      <c r="F1045" s="384"/>
      <c r="G1045" s="384"/>
      <c r="H1045" s="390"/>
      <c r="I1045" s="384"/>
      <c r="J1045" s="390"/>
      <c r="K1045" s="392"/>
      <c r="L1045" s="385"/>
      <c r="M1045" s="385"/>
      <c r="N1045" s="386">
        <v>1058</v>
      </c>
    </row>
    <row r="1046" spans="1:14" x14ac:dyDescent="0.25">
      <c r="A1046" s="521"/>
      <c r="B1046" s="385"/>
      <c r="C1046" s="390"/>
      <c r="D1046" s="400"/>
      <c r="E1046" s="399"/>
      <c r="F1046" s="384"/>
      <c r="G1046" s="384"/>
      <c r="H1046" s="390"/>
      <c r="I1046" s="384"/>
      <c r="J1046" s="390"/>
      <c r="K1046" s="390"/>
      <c r="L1046" s="385"/>
      <c r="M1046" s="385"/>
      <c r="N1046" s="386">
        <v>1059</v>
      </c>
    </row>
    <row r="1047" spans="1:14" x14ac:dyDescent="0.25">
      <c r="A1047" s="521"/>
      <c r="B1047" s="385"/>
      <c r="C1047" s="390"/>
      <c r="D1047" s="400"/>
      <c r="E1047" s="399"/>
      <c r="F1047" s="384"/>
      <c r="G1047" s="384"/>
      <c r="H1047" s="390"/>
      <c r="I1047" s="384"/>
      <c r="J1047" s="390"/>
      <c r="K1047" s="392"/>
      <c r="L1047" s="385"/>
      <c r="M1047" s="385"/>
      <c r="N1047" s="386">
        <v>1060</v>
      </c>
    </row>
    <row r="1048" spans="1:14" x14ac:dyDescent="0.25">
      <c r="A1048" s="521"/>
      <c r="B1048" s="385"/>
      <c r="C1048" s="390"/>
      <c r="D1048" s="400"/>
      <c r="E1048" s="399"/>
      <c r="F1048" s="384"/>
      <c r="G1048" s="384"/>
      <c r="H1048" s="390"/>
      <c r="I1048" s="384"/>
      <c r="J1048" s="390"/>
      <c r="K1048" s="392"/>
      <c r="L1048" s="385"/>
      <c r="M1048" s="385"/>
      <c r="N1048" s="386">
        <v>1061</v>
      </c>
    </row>
    <row r="1049" spans="1:14" x14ac:dyDescent="0.25">
      <c r="A1049" s="521"/>
      <c r="B1049" s="385"/>
      <c r="C1049" s="390"/>
      <c r="D1049" s="400"/>
      <c r="E1049" s="399"/>
      <c r="F1049" s="384"/>
      <c r="G1049" s="384"/>
      <c r="H1049" s="390"/>
      <c r="I1049" s="384"/>
      <c r="J1049" s="390"/>
      <c r="K1049" s="390"/>
      <c r="L1049" s="385"/>
      <c r="M1049" s="385"/>
      <c r="N1049" s="386">
        <v>1062</v>
      </c>
    </row>
    <row r="1050" spans="1:14" x14ac:dyDescent="0.25">
      <c r="A1050" s="521"/>
      <c r="B1050" s="385"/>
      <c r="C1050" s="390"/>
      <c r="D1050" s="400"/>
      <c r="E1050" s="399"/>
      <c r="F1050" s="384"/>
      <c r="G1050" s="384"/>
      <c r="H1050" s="390"/>
      <c r="I1050" s="384"/>
      <c r="J1050" s="390"/>
      <c r="K1050" s="390"/>
      <c r="L1050" s="385"/>
      <c r="M1050" s="385"/>
      <c r="N1050" s="386">
        <v>1063</v>
      </c>
    </row>
    <row r="1051" spans="1:14" x14ac:dyDescent="0.25">
      <c r="A1051" s="521"/>
      <c r="B1051" s="385"/>
      <c r="C1051" s="390"/>
      <c r="D1051" s="400"/>
      <c r="E1051" s="399"/>
      <c r="F1051" s="384"/>
      <c r="G1051" s="384"/>
      <c r="H1051" s="390"/>
      <c r="I1051" s="384"/>
      <c r="J1051" s="390"/>
      <c r="K1051" s="392"/>
      <c r="L1051" s="385"/>
      <c r="M1051" s="385"/>
      <c r="N1051" s="386">
        <v>1064</v>
      </c>
    </row>
    <row r="1052" spans="1:14" x14ac:dyDescent="0.25">
      <c r="A1052" s="521"/>
      <c r="B1052" s="385"/>
      <c r="C1052" s="390"/>
      <c r="D1052" s="400"/>
      <c r="E1052" s="399"/>
      <c r="F1052" s="384"/>
      <c r="G1052" s="384"/>
      <c r="H1052" s="390"/>
      <c r="I1052" s="384"/>
      <c r="J1052" s="390"/>
      <c r="K1052" s="390"/>
      <c r="L1052" s="385"/>
      <c r="M1052" s="385"/>
      <c r="N1052" s="386">
        <v>1065</v>
      </c>
    </row>
    <row r="1053" spans="1:14" x14ac:dyDescent="0.25">
      <c r="A1053" s="521"/>
      <c r="B1053" s="385"/>
      <c r="C1053" s="390"/>
      <c r="D1053" s="400"/>
      <c r="E1053" s="399"/>
      <c r="F1053" s="384"/>
      <c r="G1053" s="384"/>
      <c r="H1053" s="390"/>
      <c r="I1053" s="384"/>
      <c r="J1053" s="390"/>
      <c r="K1053" s="392"/>
      <c r="L1053" s="385"/>
      <c r="M1053" s="385"/>
      <c r="N1053" s="386">
        <v>1066</v>
      </c>
    </row>
    <row r="1054" spans="1:14" x14ac:dyDescent="0.25">
      <c r="A1054" s="521"/>
      <c r="B1054" s="385"/>
      <c r="C1054" s="390"/>
      <c r="D1054" s="400"/>
      <c r="E1054" s="399"/>
      <c r="F1054" s="384"/>
      <c r="G1054" s="384"/>
      <c r="H1054" s="390"/>
      <c r="I1054" s="384"/>
      <c r="J1054" s="390"/>
      <c r="K1054" s="390"/>
      <c r="L1054" s="385"/>
      <c r="M1054" s="385"/>
      <c r="N1054" s="386">
        <v>1067</v>
      </c>
    </row>
    <row r="1055" spans="1:14" x14ac:dyDescent="0.25">
      <c r="A1055" s="521"/>
      <c r="B1055" s="385"/>
      <c r="C1055" s="390"/>
      <c r="D1055" s="400"/>
      <c r="E1055" s="399"/>
      <c r="F1055" s="384"/>
      <c r="G1055" s="384"/>
      <c r="H1055" s="390"/>
      <c r="I1055" s="384"/>
      <c r="J1055" s="390"/>
      <c r="K1055" s="392"/>
      <c r="L1055" s="385"/>
      <c r="M1055" s="385"/>
      <c r="N1055" s="386">
        <v>1068</v>
      </c>
    </row>
    <row r="1056" spans="1:14" x14ac:dyDescent="0.25">
      <c r="A1056" s="521"/>
      <c r="B1056" s="385"/>
      <c r="C1056" s="390"/>
      <c r="D1056" s="400"/>
      <c r="E1056" s="399"/>
      <c r="F1056" s="384"/>
      <c r="G1056" s="384"/>
      <c r="H1056" s="390"/>
      <c r="I1056" s="384"/>
      <c r="J1056" s="390"/>
      <c r="K1056" s="392"/>
      <c r="L1056" s="385"/>
      <c r="M1056" s="385"/>
      <c r="N1056" s="386">
        <v>1069</v>
      </c>
    </row>
    <row r="1057" spans="1:14" x14ac:dyDescent="0.25">
      <c r="A1057" s="521"/>
      <c r="B1057" s="385"/>
      <c r="C1057" s="390"/>
      <c r="D1057" s="400"/>
      <c r="E1057" s="399"/>
      <c r="F1057" s="384"/>
      <c r="G1057" s="384"/>
      <c r="H1057" s="390"/>
      <c r="I1057" s="384"/>
      <c r="J1057" s="390"/>
      <c r="K1057" s="390"/>
      <c r="L1057" s="385"/>
      <c r="M1057" s="385"/>
      <c r="N1057" s="386">
        <v>1070</v>
      </c>
    </row>
    <row r="1058" spans="1:14" x14ac:dyDescent="0.25">
      <c r="A1058" s="521"/>
      <c r="B1058" s="385"/>
      <c r="C1058" s="390"/>
      <c r="D1058" s="400"/>
      <c r="E1058" s="399"/>
      <c r="F1058" s="384"/>
      <c r="G1058" s="384"/>
      <c r="H1058" s="390"/>
      <c r="I1058" s="384"/>
      <c r="J1058" s="390"/>
      <c r="K1058" s="392"/>
      <c r="L1058" s="385"/>
      <c r="M1058" s="385"/>
      <c r="N1058" s="386">
        <v>1071</v>
      </c>
    </row>
    <row r="1059" spans="1:14" x14ac:dyDescent="0.25">
      <c r="A1059" s="521"/>
      <c r="B1059" s="385"/>
      <c r="C1059" s="390"/>
      <c r="D1059" s="400"/>
      <c r="E1059" s="399"/>
      <c r="F1059" s="384"/>
      <c r="G1059" s="384"/>
      <c r="H1059" s="390"/>
      <c r="I1059" s="384"/>
      <c r="J1059" s="390"/>
      <c r="K1059" s="390"/>
      <c r="L1059" s="385"/>
      <c r="M1059" s="385"/>
      <c r="N1059" s="386">
        <v>1072</v>
      </c>
    </row>
    <row r="1060" spans="1:14" x14ac:dyDescent="0.25">
      <c r="A1060" s="521"/>
      <c r="B1060" s="385"/>
      <c r="C1060" s="390"/>
      <c r="D1060" s="400"/>
      <c r="E1060" s="399"/>
      <c r="F1060" s="384"/>
      <c r="G1060" s="384"/>
      <c r="H1060" s="390"/>
      <c r="I1060" s="384"/>
      <c r="J1060" s="390"/>
      <c r="K1060" s="390"/>
      <c r="L1060" s="385"/>
      <c r="M1060" s="385"/>
      <c r="N1060" s="386">
        <v>1073</v>
      </c>
    </row>
    <row r="1061" spans="1:14" x14ac:dyDescent="0.25">
      <c r="A1061" s="521"/>
      <c r="B1061" s="385"/>
      <c r="C1061" s="390"/>
      <c r="D1061" s="400"/>
      <c r="E1061" s="399"/>
      <c r="F1061" s="384"/>
      <c r="G1061" s="384"/>
      <c r="H1061" s="390"/>
      <c r="I1061" s="384"/>
      <c r="J1061" s="390"/>
      <c r="K1061" s="392"/>
      <c r="L1061" s="385"/>
      <c r="M1061" s="385"/>
      <c r="N1061" s="386">
        <v>1074</v>
      </c>
    </row>
    <row r="1062" spans="1:14" x14ac:dyDescent="0.25">
      <c r="A1062" s="521"/>
      <c r="B1062" s="385"/>
      <c r="C1062" s="390"/>
      <c r="D1062" s="400"/>
      <c r="E1062" s="399"/>
      <c r="F1062" s="384"/>
      <c r="G1062" s="384"/>
      <c r="H1062" s="390"/>
      <c r="I1062" s="384"/>
      <c r="J1062" s="390"/>
      <c r="K1062" s="390"/>
      <c r="L1062" s="385"/>
      <c r="M1062" s="385"/>
      <c r="N1062" s="386">
        <v>1075</v>
      </c>
    </row>
    <row r="1063" spans="1:14" x14ac:dyDescent="0.25">
      <c r="A1063" s="521"/>
      <c r="B1063" s="385"/>
      <c r="C1063" s="390"/>
      <c r="D1063" s="400"/>
      <c r="E1063" s="399"/>
      <c r="F1063" s="384"/>
      <c r="G1063" s="384"/>
      <c r="H1063" s="390"/>
      <c r="I1063" s="384"/>
      <c r="J1063" s="390"/>
      <c r="K1063" s="392"/>
      <c r="L1063" s="385"/>
      <c r="M1063" s="385"/>
      <c r="N1063" s="386">
        <v>1076</v>
      </c>
    </row>
    <row r="1064" spans="1:14" x14ac:dyDescent="0.25">
      <c r="A1064" s="521"/>
      <c r="B1064" s="385"/>
      <c r="C1064" s="390"/>
      <c r="D1064" s="400"/>
      <c r="E1064" s="399"/>
      <c r="F1064" s="384"/>
      <c r="G1064" s="384"/>
      <c r="H1064" s="390"/>
      <c r="I1064" s="384"/>
      <c r="J1064" s="390"/>
      <c r="K1064" s="392"/>
      <c r="L1064" s="385"/>
      <c r="M1064" s="385"/>
      <c r="N1064" s="386">
        <v>1077</v>
      </c>
    </row>
    <row r="1065" spans="1:14" x14ac:dyDescent="0.25">
      <c r="A1065" s="521"/>
      <c r="B1065" s="385"/>
      <c r="C1065" s="390"/>
      <c r="D1065" s="400"/>
      <c r="E1065" s="399"/>
      <c r="F1065" s="384"/>
      <c r="G1065" s="384"/>
      <c r="H1065" s="390"/>
      <c r="I1065" s="384"/>
      <c r="J1065" s="390"/>
      <c r="K1065" s="390"/>
      <c r="L1065" s="385"/>
      <c r="M1065" s="385"/>
      <c r="N1065" s="386">
        <v>1078</v>
      </c>
    </row>
    <row r="1066" spans="1:14" x14ac:dyDescent="0.25">
      <c r="A1066" s="521"/>
      <c r="B1066" s="385"/>
      <c r="C1066" s="390"/>
      <c r="D1066" s="400"/>
      <c r="E1066" s="399"/>
      <c r="F1066" s="384"/>
      <c r="G1066" s="384"/>
      <c r="H1066" s="390"/>
      <c r="I1066" s="384"/>
      <c r="J1066" s="390"/>
      <c r="K1066" s="392"/>
      <c r="L1066" s="385"/>
      <c r="M1066" s="385"/>
      <c r="N1066" s="386">
        <v>1079</v>
      </c>
    </row>
    <row r="1067" spans="1:14" x14ac:dyDescent="0.25">
      <c r="A1067" s="521"/>
      <c r="B1067" s="385"/>
      <c r="C1067" s="390"/>
      <c r="D1067" s="400"/>
      <c r="E1067" s="399"/>
      <c r="F1067" s="384"/>
      <c r="G1067" s="384"/>
      <c r="H1067" s="390"/>
      <c r="I1067" s="384"/>
      <c r="J1067" s="390"/>
      <c r="K1067" s="390"/>
      <c r="L1067" s="385"/>
      <c r="M1067" s="385"/>
      <c r="N1067" s="386">
        <v>1080</v>
      </c>
    </row>
    <row r="1068" spans="1:14" x14ac:dyDescent="0.25">
      <c r="A1068" s="521"/>
      <c r="B1068" s="385"/>
      <c r="C1068" s="390"/>
      <c r="D1068" s="400"/>
      <c r="E1068" s="399"/>
      <c r="F1068" s="384"/>
      <c r="G1068" s="384"/>
      <c r="H1068" s="390"/>
      <c r="I1068" s="384"/>
      <c r="J1068" s="390"/>
      <c r="K1068" s="390"/>
      <c r="L1068" s="385"/>
      <c r="M1068" s="385"/>
      <c r="N1068" s="386">
        <v>1081</v>
      </c>
    </row>
    <row r="1069" spans="1:14" x14ac:dyDescent="0.25">
      <c r="A1069" s="521"/>
      <c r="B1069" s="385"/>
      <c r="C1069" s="390"/>
      <c r="D1069" s="400"/>
      <c r="E1069" s="399"/>
      <c r="F1069" s="384"/>
      <c r="G1069" s="384"/>
      <c r="H1069" s="390"/>
      <c r="I1069" s="384"/>
      <c r="J1069" s="390"/>
      <c r="K1069" s="392"/>
      <c r="L1069" s="385"/>
      <c r="M1069" s="385"/>
      <c r="N1069" s="386">
        <v>1082</v>
      </c>
    </row>
    <row r="1070" spans="1:14" x14ac:dyDescent="0.25">
      <c r="A1070" s="521"/>
      <c r="B1070" s="385"/>
      <c r="C1070" s="390"/>
      <c r="D1070" s="400"/>
      <c r="E1070" s="399"/>
      <c r="F1070" s="384"/>
      <c r="G1070" s="384"/>
      <c r="H1070" s="390"/>
      <c r="I1070" s="384"/>
      <c r="J1070" s="390"/>
      <c r="K1070" s="390"/>
      <c r="L1070" s="385"/>
      <c r="M1070" s="385"/>
      <c r="N1070" s="386">
        <v>1083</v>
      </c>
    </row>
    <row r="1071" spans="1:14" x14ac:dyDescent="0.25">
      <c r="A1071" s="521"/>
      <c r="B1071" s="385"/>
      <c r="C1071" s="390"/>
      <c r="D1071" s="400"/>
      <c r="E1071" s="399"/>
      <c r="F1071" s="384"/>
      <c r="G1071" s="384"/>
      <c r="H1071" s="390"/>
      <c r="I1071" s="384"/>
      <c r="J1071" s="390"/>
      <c r="K1071" s="392"/>
      <c r="L1071" s="385"/>
      <c r="M1071" s="385"/>
      <c r="N1071" s="386">
        <v>1084</v>
      </c>
    </row>
    <row r="1072" spans="1:14" x14ac:dyDescent="0.25">
      <c r="A1072" s="521"/>
      <c r="B1072" s="385"/>
      <c r="C1072" s="390"/>
      <c r="D1072" s="400"/>
      <c r="E1072" s="399"/>
      <c r="F1072" s="384"/>
      <c r="G1072" s="384"/>
      <c r="H1072" s="390"/>
      <c r="I1072" s="384"/>
      <c r="J1072" s="390"/>
      <c r="K1072" s="392"/>
      <c r="L1072" s="385"/>
      <c r="M1072" s="385"/>
      <c r="N1072" s="386">
        <v>1085</v>
      </c>
    </row>
    <row r="1073" spans="1:14" x14ac:dyDescent="0.25">
      <c r="A1073" s="521"/>
      <c r="B1073" s="385"/>
      <c r="C1073" s="390"/>
      <c r="D1073" s="400"/>
      <c r="E1073" s="399"/>
      <c r="F1073" s="384"/>
      <c r="G1073" s="384"/>
      <c r="H1073" s="390"/>
      <c r="I1073" s="384"/>
      <c r="J1073" s="390"/>
      <c r="K1073" s="392"/>
      <c r="L1073" s="385"/>
      <c r="M1073" s="385"/>
      <c r="N1073" s="386">
        <v>1086</v>
      </c>
    </row>
    <row r="1074" spans="1:14" x14ac:dyDescent="0.25">
      <c r="A1074" s="521"/>
      <c r="B1074" s="385"/>
      <c r="C1074" s="390"/>
      <c r="D1074" s="400"/>
      <c r="E1074" s="399"/>
      <c r="F1074" s="384"/>
      <c r="G1074" s="384"/>
      <c r="H1074" s="390"/>
      <c r="I1074" s="384"/>
      <c r="J1074" s="390"/>
      <c r="K1074" s="390"/>
      <c r="L1074" s="385"/>
      <c r="M1074" s="385"/>
      <c r="N1074" s="386">
        <v>1087</v>
      </c>
    </row>
    <row r="1075" spans="1:14" x14ac:dyDescent="0.25">
      <c r="A1075" s="521"/>
      <c r="B1075" s="385"/>
      <c r="C1075" s="390"/>
      <c r="D1075" s="400"/>
      <c r="E1075" s="399"/>
      <c r="F1075" s="384"/>
      <c r="G1075" s="384"/>
      <c r="H1075" s="390"/>
      <c r="I1075" s="384"/>
      <c r="J1075" s="390"/>
      <c r="K1075" s="392"/>
      <c r="L1075" s="385"/>
      <c r="M1075" s="385"/>
      <c r="N1075" s="386">
        <v>1088</v>
      </c>
    </row>
    <row r="1076" spans="1:14" x14ac:dyDescent="0.25">
      <c r="A1076" s="521"/>
      <c r="B1076" s="385"/>
      <c r="C1076" s="390"/>
      <c r="D1076" s="400"/>
      <c r="E1076" s="399"/>
      <c r="F1076" s="384"/>
      <c r="G1076" s="384"/>
      <c r="H1076" s="390"/>
      <c r="I1076" s="384"/>
      <c r="J1076" s="390"/>
      <c r="K1076" s="392"/>
      <c r="L1076" s="385"/>
      <c r="M1076" s="385"/>
      <c r="N1076" s="386">
        <v>1089</v>
      </c>
    </row>
    <row r="1077" spans="1:14" x14ac:dyDescent="0.25">
      <c r="A1077" s="521"/>
      <c r="B1077" s="385"/>
      <c r="C1077" s="390"/>
      <c r="D1077" s="400"/>
      <c r="E1077" s="399"/>
      <c r="F1077" s="384"/>
      <c r="G1077" s="384"/>
      <c r="H1077" s="390"/>
      <c r="I1077" s="384"/>
      <c r="J1077" s="390"/>
      <c r="K1077" s="392"/>
      <c r="L1077" s="385"/>
      <c r="M1077" s="385"/>
      <c r="N1077" s="386">
        <v>1090</v>
      </c>
    </row>
    <row r="1078" spans="1:14" x14ac:dyDescent="0.25">
      <c r="A1078" s="521"/>
      <c r="B1078" s="385"/>
      <c r="C1078" s="390"/>
      <c r="D1078" s="400"/>
      <c r="E1078" s="399"/>
      <c r="F1078" s="384"/>
      <c r="G1078" s="384"/>
      <c r="H1078" s="390"/>
      <c r="I1078" s="384"/>
      <c r="J1078" s="390"/>
      <c r="K1078" s="390"/>
      <c r="L1078" s="385"/>
      <c r="M1078" s="385"/>
      <c r="N1078" s="386">
        <v>1091</v>
      </c>
    </row>
    <row r="1079" spans="1:14" x14ac:dyDescent="0.25">
      <c r="A1079" s="521"/>
      <c r="B1079" s="385"/>
      <c r="C1079" s="390"/>
      <c r="D1079" s="400"/>
      <c r="E1079" s="399"/>
      <c r="F1079" s="384"/>
      <c r="G1079" s="384"/>
      <c r="H1079" s="390"/>
      <c r="I1079" s="384"/>
      <c r="J1079" s="390"/>
      <c r="K1079" s="390"/>
      <c r="L1079" s="385"/>
      <c r="M1079" s="385"/>
      <c r="N1079" s="386">
        <v>1092</v>
      </c>
    </row>
    <row r="1080" spans="1:14" x14ac:dyDescent="0.25">
      <c r="A1080" s="521"/>
      <c r="B1080" s="385"/>
      <c r="C1080" s="390"/>
      <c r="D1080" s="400"/>
      <c r="E1080" s="399"/>
      <c r="F1080" s="384"/>
      <c r="G1080" s="384"/>
      <c r="H1080" s="390"/>
      <c r="I1080" s="384"/>
      <c r="J1080" s="390"/>
      <c r="K1080" s="392"/>
      <c r="L1080" s="385"/>
      <c r="M1080" s="385"/>
      <c r="N1080" s="386">
        <v>1093</v>
      </c>
    </row>
    <row r="1081" spans="1:14" x14ac:dyDescent="0.25">
      <c r="A1081" s="521"/>
      <c r="B1081" s="385"/>
      <c r="C1081" s="390"/>
      <c r="D1081" s="400"/>
      <c r="E1081" s="399"/>
      <c r="F1081" s="384"/>
      <c r="G1081" s="384"/>
      <c r="H1081" s="390"/>
      <c r="I1081" s="384"/>
      <c r="J1081" s="390"/>
      <c r="K1081" s="392"/>
      <c r="L1081" s="385"/>
      <c r="M1081" s="385"/>
      <c r="N1081" s="386">
        <v>1094</v>
      </c>
    </row>
    <row r="1082" spans="1:14" x14ac:dyDescent="0.25">
      <c r="A1082" s="521"/>
      <c r="B1082" s="385"/>
      <c r="C1082" s="390"/>
      <c r="D1082" s="400"/>
      <c r="E1082" s="399"/>
      <c r="F1082" s="384"/>
      <c r="G1082" s="384"/>
      <c r="H1082" s="390"/>
      <c r="I1082" s="384"/>
      <c r="J1082" s="390"/>
      <c r="K1082" s="392"/>
      <c r="L1082" s="385"/>
      <c r="M1082" s="385"/>
      <c r="N1082" s="386">
        <v>1095</v>
      </c>
    </row>
    <row r="1083" spans="1:14" x14ac:dyDescent="0.25">
      <c r="A1083" s="521"/>
      <c r="B1083" s="385"/>
      <c r="C1083" s="390"/>
      <c r="D1083" s="400"/>
      <c r="E1083" s="399"/>
      <c r="F1083" s="384"/>
      <c r="G1083" s="384"/>
      <c r="H1083" s="390"/>
      <c r="I1083" s="384"/>
      <c r="J1083" s="390"/>
      <c r="K1083" s="392"/>
      <c r="L1083" s="385"/>
      <c r="M1083" s="385"/>
      <c r="N1083" s="386">
        <v>1096</v>
      </c>
    </row>
    <row r="1084" spans="1:14" x14ac:dyDescent="0.25">
      <c r="A1084" s="521"/>
      <c r="B1084" s="385"/>
      <c r="C1084" s="390"/>
      <c r="D1084" s="400"/>
      <c r="E1084" s="399"/>
      <c r="F1084" s="384"/>
      <c r="G1084" s="384"/>
      <c r="H1084" s="390"/>
      <c r="I1084" s="384"/>
      <c r="J1084" s="390"/>
      <c r="K1084" s="392"/>
      <c r="L1084" s="385"/>
      <c r="M1084" s="385"/>
      <c r="N1084" s="386">
        <v>1097</v>
      </c>
    </row>
    <row r="1085" spans="1:14" x14ac:dyDescent="0.25">
      <c r="A1085" s="521"/>
      <c r="B1085" s="385"/>
      <c r="C1085" s="390"/>
      <c r="D1085" s="400"/>
      <c r="E1085" s="399"/>
      <c r="F1085" s="384"/>
      <c r="G1085" s="384"/>
      <c r="H1085" s="390"/>
      <c r="I1085" s="384"/>
      <c r="J1085" s="390"/>
      <c r="K1085" s="392"/>
      <c r="L1085" s="385"/>
      <c r="M1085" s="385"/>
      <c r="N1085" s="386">
        <v>1098</v>
      </c>
    </row>
    <row r="1086" spans="1:14" x14ac:dyDescent="0.25">
      <c r="A1086" s="521"/>
      <c r="B1086" s="385"/>
      <c r="C1086" s="390"/>
      <c r="D1086" s="400"/>
      <c r="E1086" s="399"/>
      <c r="F1086" s="384"/>
      <c r="G1086" s="384"/>
      <c r="H1086" s="390"/>
      <c r="I1086" s="384"/>
      <c r="J1086" s="390"/>
      <c r="K1086" s="392"/>
      <c r="L1086" s="385"/>
      <c r="M1086" s="385"/>
      <c r="N1086" s="386">
        <v>1099</v>
      </c>
    </row>
    <row r="1087" spans="1:14" x14ac:dyDescent="0.25">
      <c r="A1087" s="521"/>
      <c r="B1087" s="385"/>
      <c r="C1087" s="390"/>
      <c r="D1087" s="400"/>
      <c r="E1087" s="399"/>
      <c r="F1087" s="384"/>
      <c r="G1087" s="384"/>
      <c r="H1087" s="390"/>
      <c r="I1087" s="384"/>
      <c r="J1087" s="390"/>
      <c r="K1087" s="392"/>
      <c r="L1087" s="385"/>
      <c r="M1087" s="385"/>
      <c r="N1087" s="386">
        <v>1100</v>
      </c>
    </row>
    <row r="1088" spans="1:14" x14ac:dyDescent="0.25">
      <c r="A1088" s="521"/>
      <c r="B1088" s="385"/>
      <c r="C1088" s="390"/>
      <c r="D1088" s="400"/>
      <c r="E1088" s="399"/>
      <c r="F1088" s="384"/>
      <c r="G1088" s="384"/>
      <c r="H1088" s="390"/>
      <c r="I1088" s="384"/>
      <c r="J1088" s="390"/>
      <c r="K1088" s="392"/>
      <c r="L1088" s="385"/>
      <c r="M1088" s="385"/>
      <c r="N1088" s="386">
        <v>1101</v>
      </c>
    </row>
    <row r="1089" spans="1:14" x14ac:dyDescent="0.25">
      <c r="A1089" s="521"/>
      <c r="B1089" s="385"/>
      <c r="C1089" s="390"/>
      <c r="D1089" s="400"/>
      <c r="E1089" s="399"/>
      <c r="F1089" s="384"/>
      <c r="G1089" s="384"/>
      <c r="H1089" s="390"/>
      <c r="I1089" s="384"/>
      <c r="J1089" s="390"/>
      <c r="K1089" s="390"/>
      <c r="L1089" s="385"/>
      <c r="M1089" s="385"/>
      <c r="N1089" s="386">
        <v>1102</v>
      </c>
    </row>
    <row r="1090" spans="1:14" x14ac:dyDescent="0.25">
      <c r="A1090" s="521"/>
      <c r="B1090" s="385"/>
      <c r="C1090" s="390"/>
      <c r="D1090" s="400"/>
      <c r="E1090" s="399"/>
      <c r="F1090" s="384"/>
      <c r="G1090" s="384"/>
      <c r="H1090" s="390"/>
      <c r="I1090" s="384"/>
      <c r="J1090" s="390"/>
      <c r="K1090" s="390"/>
      <c r="L1090" s="385"/>
      <c r="M1090" s="385"/>
      <c r="N1090" s="386">
        <v>1103</v>
      </c>
    </row>
    <row r="1091" spans="1:14" x14ac:dyDescent="0.25">
      <c r="A1091" s="521"/>
      <c r="B1091" s="385"/>
      <c r="C1091" s="390"/>
      <c r="D1091" s="400"/>
      <c r="E1091" s="399"/>
      <c r="F1091" s="384"/>
      <c r="G1091" s="384"/>
      <c r="H1091" s="390"/>
      <c r="I1091" s="384"/>
      <c r="J1091" s="390"/>
      <c r="K1091" s="392"/>
      <c r="L1091" s="385"/>
      <c r="M1091" s="385"/>
      <c r="N1091" s="386">
        <v>1104</v>
      </c>
    </row>
    <row r="1092" spans="1:14" x14ac:dyDescent="0.25">
      <c r="A1092" s="521"/>
      <c r="B1092" s="385"/>
      <c r="C1092" s="390"/>
      <c r="D1092" s="400"/>
      <c r="E1092" s="399"/>
      <c r="F1092" s="384"/>
      <c r="G1092" s="384"/>
      <c r="H1092" s="390"/>
      <c r="I1092" s="384"/>
      <c r="J1092" s="390"/>
      <c r="K1092" s="390"/>
      <c r="L1092" s="385"/>
      <c r="M1092" s="385"/>
      <c r="N1092" s="386">
        <v>1105</v>
      </c>
    </row>
    <row r="1093" spans="1:14" x14ac:dyDescent="0.25">
      <c r="A1093" s="521"/>
      <c r="B1093" s="385"/>
      <c r="C1093" s="390"/>
      <c r="D1093" s="400"/>
      <c r="E1093" s="399"/>
      <c r="F1093" s="384"/>
      <c r="G1093" s="384"/>
      <c r="H1093" s="390"/>
      <c r="I1093" s="384"/>
      <c r="J1093" s="390"/>
      <c r="K1093" s="390"/>
      <c r="L1093" s="385"/>
      <c r="M1093" s="385"/>
      <c r="N1093" s="386">
        <v>1106</v>
      </c>
    </row>
    <row r="1094" spans="1:14" x14ac:dyDescent="0.25">
      <c r="A1094" s="521"/>
      <c r="B1094" s="385"/>
      <c r="C1094" s="390"/>
      <c r="D1094" s="400"/>
      <c r="E1094" s="399"/>
      <c r="F1094" s="384"/>
      <c r="G1094" s="384"/>
      <c r="H1094" s="390"/>
      <c r="I1094" s="384"/>
      <c r="J1094" s="390"/>
      <c r="K1094" s="392"/>
      <c r="L1094" s="385"/>
      <c r="M1094" s="385"/>
      <c r="N1094" s="386">
        <v>1107</v>
      </c>
    </row>
    <row r="1095" spans="1:14" x14ac:dyDescent="0.25">
      <c r="A1095" s="521"/>
      <c r="B1095" s="385"/>
      <c r="C1095" s="390"/>
      <c r="D1095" s="400"/>
      <c r="E1095" s="399"/>
      <c r="F1095" s="384"/>
      <c r="G1095" s="384"/>
      <c r="H1095" s="390"/>
      <c r="I1095" s="384"/>
      <c r="J1095" s="390"/>
      <c r="K1095" s="390"/>
      <c r="L1095" s="385"/>
      <c r="M1095" s="385"/>
      <c r="N1095" s="386">
        <v>1108</v>
      </c>
    </row>
    <row r="1096" spans="1:14" x14ac:dyDescent="0.25">
      <c r="A1096" s="521"/>
      <c r="B1096" s="385"/>
      <c r="C1096" s="390"/>
      <c r="D1096" s="400"/>
      <c r="E1096" s="399"/>
      <c r="F1096" s="384"/>
      <c r="G1096" s="384"/>
      <c r="H1096" s="390"/>
      <c r="I1096" s="384"/>
      <c r="J1096" s="390"/>
      <c r="K1096" s="390"/>
      <c r="L1096" s="385"/>
      <c r="M1096" s="385"/>
      <c r="N1096" s="386">
        <v>1109</v>
      </c>
    </row>
    <row r="1097" spans="1:14" x14ac:dyDescent="0.25">
      <c r="A1097" s="521"/>
      <c r="B1097" s="385"/>
      <c r="C1097" s="390"/>
      <c r="D1097" s="400"/>
      <c r="E1097" s="399"/>
      <c r="F1097" s="384"/>
      <c r="G1097" s="384"/>
      <c r="H1097" s="390"/>
      <c r="I1097" s="384"/>
      <c r="J1097" s="390"/>
      <c r="K1097" s="390"/>
      <c r="L1097" s="385"/>
      <c r="M1097" s="385"/>
      <c r="N1097" s="386">
        <v>1110</v>
      </c>
    </row>
    <row r="1098" spans="1:14" x14ac:dyDescent="0.25">
      <c r="A1098" s="521"/>
      <c r="B1098" s="385"/>
      <c r="C1098" s="390"/>
      <c r="D1098" s="400"/>
      <c r="E1098" s="399"/>
      <c r="F1098" s="384"/>
      <c r="G1098" s="384"/>
      <c r="H1098" s="390"/>
      <c r="I1098" s="384"/>
      <c r="J1098" s="390"/>
      <c r="K1098" s="392"/>
      <c r="L1098" s="385"/>
      <c r="M1098" s="385"/>
      <c r="N1098" s="386">
        <v>1111</v>
      </c>
    </row>
    <row r="1099" spans="1:14" x14ac:dyDescent="0.25">
      <c r="A1099" s="521"/>
      <c r="B1099" s="385"/>
      <c r="C1099" s="390"/>
      <c r="D1099" s="400"/>
      <c r="E1099" s="399"/>
      <c r="F1099" s="384"/>
      <c r="G1099" s="384"/>
      <c r="H1099" s="390"/>
      <c r="I1099" s="384"/>
      <c r="J1099" s="390"/>
      <c r="K1099" s="392"/>
      <c r="L1099" s="385"/>
      <c r="M1099" s="385"/>
      <c r="N1099" s="386">
        <v>1112</v>
      </c>
    </row>
    <row r="1100" spans="1:14" x14ac:dyDescent="0.25">
      <c r="A1100" s="521"/>
      <c r="B1100" s="385"/>
      <c r="C1100" s="390"/>
      <c r="D1100" s="400"/>
      <c r="E1100" s="399"/>
      <c r="F1100" s="384"/>
      <c r="G1100" s="384"/>
      <c r="H1100" s="390"/>
      <c r="I1100" s="384"/>
      <c r="J1100" s="390"/>
      <c r="K1100" s="392"/>
      <c r="L1100" s="385"/>
      <c r="M1100" s="385"/>
      <c r="N1100" s="386">
        <v>1113</v>
      </c>
    </row>
    <row r="1101" spans="1:14" x14ac:dyDescent="0.25">
      <c r="A1101" s="521"/>
      <c r="B1101" s="385"/>
      <c r="C1101" s="390"/>
      <c r="D1101" s="400"/>
      <c r="E1101" s="399"/>
      <c r="F1101" s="384"/>
      <c r="G1101" s="384"/>
      <c r="H1101" s="390"/>
      <c r="I1101" s="384"/>
      <c r="J1101" s="390"/>
      <c r="K1101" s="392"/>
      <c r="L1101" s="385"/>
      <c r="M1101" s="385"/>
      <c r="N1101" s="386">
        <v>1114</v>
      </c>
    </row>
    <row r="1102" spans="1:14" x14ac:dyDescent="0.25">
      <c r="A1102" s="521"/>
      <c r="B1102" s="385"/>
      <c r="C1102" s="390"/>
      <c r="D1102" s="400"/>
      <c r="E1102" s="399"/>
      <c r="F1102" s="384"/>
      <c r="G1102" s="384"/>
      <c r="H1102" s="390"/>
      <c r="I1102" s="384"/>
      <c r="J1102" s="390"/>
      <c r="K1102" s="392"/>
      <c r="L1102" s="385"/>
      <c r="M1102" s="385"/>
      <c r="N1102" s="386">
        <v>1115</v>
      </c>
    </row>
    <row r="1103" spans="1:14" x14ac:dyDescent="0.25">
      <c r="A1103" s="521"/>
      <c r="B1103" s="385"/>
      <c r="C1103" s="390"/>
      <c r="D1103" s="400"/>
      <c r="E1103" s="399"/>
      <c r="F1103" s="384"/>
      <c r="G1103" s="384"/>
      <c r="H1103" s="390"/>
      <c r="I1103" s="384"/>
      <c r="J1103" s="390"/>
      <c r="K1103" s="392"/>
      <c r="L1103" s="385"/>
      <c r="M1103" s="385"/>
      <c r="N1103" s="386">
        <v>1116</v>
      </c>
    </row>
    <row r="1104" spans="1:14" x14ac:dyDescent="0.25">
      <c r="A1104" s="521"/>
      <c r="B1104" s="385"/>
      <c r="C1104" s="390"/>
      <c r="D1104" s="400"/>
      <c r="E1104" s="399"/>
      <c r="F1104" s="384"/>
      <c r="G1104" s="384"/>
      <c r="H1104" s="390"/>
      <c r="I1104" s="384"/>
      <c r="J1104" s="390"/>
      <c r="K1104" s="392"/>
      <c r="L1104" s="385"/>
      <c r="M1104" s="385"/>
      <c r="N1104" s="386">
        <v>1117</v>
      </c>
    </row>
    <row r="1105" spans="1:14" x14ac:dyDescent="0.25">
      <c r="A1105" s="521"/>
      <c r="B1105" s="385"/>
      <c r="C1105" s="390"/>
      <c r="D1105" s="400"/>
      <c r="E1105" s="399"/>
      <c r="F1105" s="384"/>
      <c r="G1105" s="384"/>
      <c r="H1105" s="390"/>
      <c r="I1105" s="384"/>
      <c r="J1105" s="390"/>
      <c r="K1105" s="392"/>
      <c r="L1105" s="385"/>
      <c r="M1105" s="385"/>
      <c r="N1105" s="386">
        <v>1118</v>
      </c>
    </row>
    <row r="1106" spans="1:14" x14ac:dyDescent="0.25">
      <c r="A1106" s="521"/>
      <c r="B1106" s="385"/>
      <c r="C1106" s="390"/>
      <c r="D1106" s="400"/>
      <c r="E1106" s="399"/>
      <c r="F1106" s="384"/>
      <c r="G1106" s="384"/>
      <c r="H1106" s="390"/>
      <c r="I1106" s="384"/>
      <c r="J1106" s="390"/>
      <c r="K1106" s="392"/>
      <c r="L1106" s="385"/>
      <c r="M1106" s="385"/>
      <c r="N1106" s="386">
        <v>1119</v>
      </c>
    </row>
    <row r="1107" spans="1:14" x14ac:dyDescent="0.25">
      <c r="A1107" s="521"/>
      <c r="B1107" s="385"/>
      <c r="C1107" s="390"/>
      <c r="D1107" s="400"/>
      <c r="E1107" s="399"/>
      <c r="F1107" s="384"/>
      <c r="G1107" s="384"/>
      <c r="H1107" s="390"/>
      <c r="I1107" s="384"/>
      <c r="J1107" s="390"/>
      <c r="K1107" s="392"/>
      <c r="L1107" s="385"/>
      <c r="M1107" s="385"/>
      <c r="N1107" s="386">
        <v>1120</v>
      </c>
    </row>
    <row r="1108" spans="1:14" x14ac:dyDescent="0.25">
      <c r="A1108" s="521"/>
      <c r="B1108" s="385"/>
      <c r="C1108" s="390"/>
      <c r="D1108" s="400"/>
      <c r="E1108" s="399"/>
      <c r="F1108" s="384"/>
      <c r="G1108" s="384"/>
      <c r="H1108" s="390"/>
      <c r="I1108" s="384"/>
      <c r="J1108" s="390"/>
      <c r="K1108" s="392"/>
      <c r="L1108" s="385"/>
      <c r="M1108" s="385"/>
      <c r="N1108" s="386">
        <v>1121</v>
      </c>
    </row>
    <row r="1109" spans="1:14" x14ac:dyDescent="0.25">
      <c r="A1109" s="521"/>
      <c r="B1109" s="385"/>
      <c r="C1109" s="390"/>
      <c r="D1109" s="400"/>
      <c r="E1109" s="399"/>
      <c r="F1109" s="384"/>
      <c r="G1109" s="384"/>
      <c r="H1109" s="390"/>
      <c r="I1109" s="384"/>
      <c r="J1109" s="390"/>
      <c r="K1109" s="392"/>
      <c r="L1109" s="385"/>
      <c r="M1109" s="385"/>
      <c r="N1109" s="386">
        <v>1122</v>
      </c>
    </row>
    <row r="1110" spans="1:14" x14ac:dyDescent="0.25">
      <c r="A1110" s="521"/>
      <c r="B1110" s="385"/>
      <c r="C1110" s="390"/>
      <c r="D1110" s="400"/>
      <c r="E1110" s="399"/>
      <c r="F1110" s="384"/>
      <c r="G1110" s="384"/>
      <c r="H1110" s="390"/>
      <c r="I1110" s="384"/>
      <c r="J1110" s="390"/>
      <c r="K1110" s="392"/>
      <c r="L1110" s="385"/>
      <c r="M1110" s="385"/>
      <c r="N1110" s="386">
        <v>1123</v>
      </c>
    </row>
    <row r="1111" spans="1:14" x14ac:dyDescent="0.25">
      <c r="A1111" s="521"/>
      <c r="B1111" s="385"/>
      <c r="C1111" s="390"/>
      <c r="D1111" s="400"/>
      <c r="E1111" s="399"/>
      <c r="F1111" s="384"/>
      <c r="G1111" s="384"/>
      <c r="H1111" s="390"/>
      <c r="I1111" s="384"/>
      <c r="J1111" s="390"/>
      <c r="K1111" s="390"/>
      <c r="L1111" s="385"/>
      <c r="M1111" s="385"/>
      <c r="N1111" s="386">
        <v>1124</v>
      </c>
    </row>
    <row r="1112" spans="1:14" x14ac:dyDescent="0.25">
      <c r="A1112" s="521"/>
      <c r="B1112" s="385"/>
      <c r="C1112" s="390"/>
      <c r="D1112" s="400"/>
      <c r="E1112" s="399"/>
      <c r="F1112" s="384"/>
      <c r="G1112" s="384"/>
      <c r="H1112" s="390"/>
      <c r="I1112" s="384"/>
      <c r="J1112" s="390"/>
      <c r="K1112" s="392"/>
      <c r="L1112" s="385"/>
      <c r="M1112" s="385"/>
      <c r="N1112" s="386">
        <v>1125</v>
      </c>
    </row>
    <row r="1113" spans="1:14" x14ac:dyDescent="0.25">
      <c r="A1113" s="521"/>
      <c r="B1113" s="385"/>
      <c r="C1113" s="390"/>
      <c r="D1113" s="400"/>
      <c r="E1113" s="399"/>
      <c r="F1113" s="384"/>
      <c r="G1113" s="384"/>
      <c r="H1113" s="390"/>
      <c r="I1113" s="384"/>
      <c r="J1113" s="390"/>
      <c r="K1113" s="392"/>
      <c r="L1113" s="385"/>
      <c r="M1113" s="385"/>
      <c r="N1113" s="386">
        <v>1126</v>
      </c>
    </row>
    <row r="1114" spans="1:14" x14ac:dyDescent="0.25">
      <c r="A1114" s="521"/>
      <c r="B1114" s="385"/>
      <c r="C1114" s="390"/>
      <c r="D1114" s="400"/>
      <c r="E1114" s="399"/>
      <c r="F1114" s="384"/>
      <c r="G1114" s="384"/>
      <c r="H1114" s="390"/>
      <c r="I1114" s="384"/>
      <c r="J1114" s="390"/>
      <c r="K1114" s="390"/>
      <c r="L1114" s="385"/>
      <c r="M1114" s="385"/>
      <c r="N1114" s="386">
        <v>1127</v>
      </c>
    </row>
    <row r="1115" spans="1:14" x14ac:dyDescent="0.25">
      <c r="A1115" s="521"/>
      <c r="B1115" s="385"/>
      <c r="C1115" s="390"/>
      <c r="D1115" s="400"/>
      <c r="E1115" s="399"/>
      <c r="F1115" s="384"/>
      <c r="G1115" s="384"/>
      <c r="H1115" s="390"/>
      <c r="I1115" s="384"/>
      <c r="J1115" s="390"/>
      <c r="K1115" s="392"/>
      <c r="L1115" s="385"/>
      <c r="M1115" s="385"/>
      <c r="N1115" s="386">
        <v>1128</v>
      </c>
    </row>
    <row r="1116" spans="1:14" x14ac:dyDescent="0.25">
      <c r="A1116" s="521"/>
      <c r="B1116" s="385"/>
      <c r="C1116" s="390"/>
      <c r="D1116" s="400"/>
      <c r="E1116" s="399"/>
      <c r="F1116" s="384"/>
      <c r="G1116" s="384"/>
      <c r="H1116" s="390"/>
      <c r="I1116" s="384"/>
      <c r="J1116" s="390"/>
      <c r="K1116" s="390"/>
      <c r="L1116" s="385"/>
      <c r="M1116" s="385"/>
      <c r="N1116" s="386">
        <v>1129</v>
      </c>
    </row>
    <row r="1117" spans="1:14" x14ac:dyDescent="0.25">
      <c r="A1117" s="521"/>
      <c r="B1117" s="385"/>
      <c r="C1117" s="390"/>
      <c r="D1117" s="400"/>
      <c r="E1117" s="399"/>
      <c r="F1117" s="384"/>
      <c r="G1117" s="384"/>
      <c r="H1117" s="390"/>
      <c r="I1117" s="384"/>
      <c r="J1117" s="390"/>
      <c r="K1117" s="392"/>
      <c r="L1117" s="385"/>
      <c r="M1117" s="385"/>
      <c r="N1117" s="386">
        <v>1130</v>
      </c>
    </row>
    <row r="1118" spans="1:14" x14ac:dyDescent="0.25">
      <c r="A1118" s="521"/>
      <c r="B1118" s="385"/>
      <c r="C1118" s="390"/>
      <c r="D1118" s="400"/>
      <c r="E1118" s="399"/>
      <c r="F1118" s="384"/>
      <c r="G1118" s="384"/>
      <c r="H1118" s="390"/>
      <c r="I1118" s="384"/>
      <c r="J1118" s="390"/>
      <c r="K1118" s="392"/>
      <c r="L1118" s="385"/>
      <c r="M1118" s="385"/>
      <c r="N1118" s="386">
        <v>1131</v>
      </c>
    </row>
    <row r="1119" spans="1:14" x14ac:dyDescent="0.25">
      <c r="A1119" s="521"/>
      <c r="B1119" s="385"/>
      <c r="C1119" s="390"/>
      <c r="D1119" s="400"/>
      <c r="E1119" s="399"/>
      <c r="F1119" s="384"/>
      <c r="G1119" s="384"/>
      <c r="H1119" s="390"/>
      <c r="I1119" s="384"/>
      <c r="J1119" s="390"/>
      <c r="K1119" s="390"/>
      <c r="L1119" s="385"/>
      <c r="M1119" s="385"/>
      <c r="N1119" s="386">
        <v>1132</v>
      </c>
    </row>
    <row r="1120" spans="1:14" x14ac:dyDescent="0.25">
      <c r="A1120" s="521"/>
      <c r="B1120" s="385"/>
      <c r="C1120" s="390"/>
      <c r="D1120" s="400"/>
      <c r="E1120" s="399"/>
      <c r="F1120" s="384"/>
      <c r="G1120" s="384"/>
      <c r="H1120" s="390"/>
      <c r="I1120" s="384"/>
      <c r="J1120" s="390"/>
      <c r="K1120" s="392"/>
      <c r="L1120" s="385"/>
      <c r="M1120" s="385"/>
      <c r="N1120" s="386">
        <v>1133</v>
      </c>
    </row>
    <row r="1121" spans="1:14" x14ac:dyDescent="0.25">
      <c r="A1121" s="521"/>
      <c r="B1121" s="385"/>
      <c r="C1121" s="390"/>
      <c r="D1121" s="400"/>
      <c r="E1121" s="399"/>
      <c r="F1121" s="384"/>
      <c r="G1121" s="384"/>
      <c r="H1121" s="390"/>
      <c r="I1121" s="384"/>
      <c r="J1121" s="390"/>
      <c r="K1121" s="392"/>
      <c r="L1121" s="385"/>
      <c r="M1121" s="385"/>
      <c r="N1121" s="386">
        <v>1134</v>
      </c>
    </row>
    <row r="1122" spans="1:14" x14ac:dyDescent="0.25">
      <c r="A1122" s="521"/>
      <c r="B1122" s="385"/>
      <c r="C1122" s="390"/>
      <c r="D1122" s="400"/>
      <c r="E1122" s="399"/>
      <c r="F1122" s="384"/>
      <c r="G1122" s="384"/>
      <c r="H1122" s="390"/>
      <c r="I1122" s="384"/>
      <c r="J1122" s="390"/>
      <c r="K1122" s="392"/>
      <c r="L1122" s="385"/>
      <c r="M1122" s="385"/>
      <c r="N1122" s="386">
        <v>1135</v>
      </c>
    </row>
    <row r="1123" spans="1:14" x14ac:dyDescent="0.25">
      <c r="A1123" s="521"/>
      <c r="B1123" s="385"/>
      <c r="C1123" s="390"/>
      <c r="D1123" s="400"/>
      <c r="E1123" s="399"/>
      <c r="F1123" s="384"/>
      <c r="G1123" s="384"/>
      <c r="H1123" s="390"/>
      <c r="I1123" s="384"/>
      <c r="J1123" s="390"/>
      <c r="K1123" s="392"/>
      <c r="L1123" s="385"/>
      <c r="M1123" s="385"/>
      <c r="N1123" s="386">
        <v>1136</v>
      </c>
    </row>
    <row r="1124" spans="1:14" x14ac:dyDescent="0.25">
      <c r="A1124" s="521"/>
      <c r="B1124" s="385"/>
      <c r="C1124" s="390"/>
      <c r="D1124" s="400"/>
      <c r="E1124" s="399"/>
      <c r="F1124" s="384"/>
      <c r="G1124" s="384"/>
      <c r="H1124" s="390"/>
      <c r="I1124" s="384"/>
      <c r="J1124" s="390"/>
      <c r="K1124" s="392"/>
      <c r="L1124" s="385"/>
      <c r="M1124" s="385"/>
      <c r="N1124" s="386">
        <v>1137</v>
      </c>
    </row>
    <row r="1125" spans="1:14" x14ac:dyDescent="0.25">
      <c r="A1125" s="521"/>
      <c r="B1125" s="385"/>
      <c r="C1125" s="390"/>
      <c r="D1125" s="400"/>
      <c r="E1125" s="399"/>
      <c r="F1125" s="384"/>
      <c r="G1125" s="384"/>
      <c r="H1125" s="390"/>
      <c r="I1125" s="384"/>
      <c r="J1125" s="390"/>
      <c r="K1125" s="392"/>
      <c r="L1125" s="385"/>
      <c r="M1125" s="385"/>
      <c r="N1125" s="386">
        <v>1138</v>
      </c>
    </row>
    <row r="1126" spans="1:14" x14ac:dyDescent="0.25">
      <c r="A1126" s="521"/>
      <c r="B1126" s="385"/>
      <c r="C1126" s="390"/>
      <c r="D1126" s="400"/>
      <c r="E1126" s="399"/>
      <c r="F1126" s="384"/>
      <c r="G1126" s="384"/>
      <c r="H1126" s="390"/>
      <c r="I1126" s="384"/>
      <c r="J1126" s="390"/>
      <c r="K1126" s="390"/>
      <c r="L1126" s="385"/>
      <c r="M1126" s="385"/>
      <c r="N1126" s="386">
        <v>1139</v>
      </c>
    </row>
    <row r="1127" spans="1:14" x14ac:dyDescent="0.25">
      <c r="A1127" s="521"/>
      <c r="B1127" s="385"/>
      <c r="C1127" s="390"/>
      <c r="D1127" s="400"/>
      <c r="E1127" s="399"/>
      <c r="F1127" s="384"/>
      <c r="G1127" s="384"/>
      <c r="H1127" s="390"/>
      <c r="I1127" s="384"/>
      <c r="J1127" s="390"/>
      <c r="K1127" s="390"/>
      <c r="L1127" s="385"/>
      <c r="M1127" s="385"/>
      <c r="N1127" s="386">
        <v>1140</v>
      </c>
    </row>
    <row r="1128" spans="1:14" x14ac:dyDescent="0.25">
      <c r="A1128" s="521"/>
      <c r="B1128" s="385"/>
      <c r="C1128" s="390"/>
      <c r="D1128" s="400"/>
      <c r="E1128" s="399"/>
      <c r="F1128" s="384"/>
      <c r="G1128" s="384"/>
      <c r="H1128" s="390"/>
      <c r="I1128" s="384"/>
      <c r="J1128" s="390"/>
      <c r="K1128" s="390"/>
      <c r="L1128" s="385"/>
      <c r="M1128" s="385"/>
      <c r="N1128" s="386">
        <v>1141</v>
      </c>
    </row>
    <row r="1129" spans="1:14" x14ac:dyDescent="0.25">
      <c r="A1129" s="521"/>
      <c r="B1129" s="385"/>
      <c r="C1129" s="390"/>
      <c r="D1129" s="400"/>
      <c r="E1129" s="399"/>
      <c r="F1129" s="384"/>
      <c r="G1129" s="384"/>
      <c r="H1129" s="390"/>
      <c r="I1129" s="384"/>
      <c r="J1129" s="390"/>
      <c r="K1129" s="392"/>
      <c r="L1129" s="385"/>
      <c r="M1129" s="385"/>
      <c r="N1129" s="386">
        <v>1142</v>
      </c>
    </row>
    <row r="1130" spans="1:14" x14ac:dyDescent="0.25">
      <c r="A1130" s="521"/>
      <c r="B1130" s="385"/>
      <c r="C1130" s="390"/>
      <c r="D1130" s="400"/>
      <c r="E1130" s="399"/>
      <c r="F1130" s="384"/>
      <c r="G1130" s="384"/>
      <c r="H1130" s="390"/>
      <c r="I1130" s="384"/>
      <c r="J1130" s="390"/>
      <c r="K1130" s="392"/>
      <c r="L1130" s="385"/>
      <c r="M1130" s="385"/>
      <c r="N1130" s="386">
        <v>1143</v>
      </c>
    </row>
    <row r="1131" spans="1:14" x14ac:dyDescent="0.25">
      <c r="A1131" s="521"/>
      <c r="B1131" s="385"/>
      <c r="C1131" s="390"/>
      <c r="D1131" s="400"/>
      <c r="E1131" s="399"/>
      <c r="F1131" s="384"/>
      <c r="G1131" s="384"/>
      <c r="H1131" s="390"/>
      <c r="I1131" s="384"/>
      <c r="J1131" s="390"/>
      <c r="K1131" s="392"/>
      <c r="L1131" s="385"/>
      <c r="M1131" s="385"/>
      <c r="N1131" s="386">
        <v>1144</v>
      </c>
    </row>
    <row r="1132" spans="1:14" x14ac:dyDescent="0.25">
      <c r="A1132" s="521"/>
      <c r="B1132" s="385"/>
      <c r="C1132" s="390"/>
      <c r="D1132" s="400"/>
      <c r="E1132" s="399"/>
      <c r="F1132" s="384"/>
      <c r="G1132" s="384"/>
      <c r="H1132" s="390"/>
      <c r="I1132" s="384"/>
      <c r="J1132" s="390"/>
      <c r="K1132" s="392"/>
      <c r="L1132" s="385"/>
      <c r="M1132" s="385"/>
      <c r="N1132" s="386">
        <v>1145</v>
      </c>
    </row>
    <row r="1133" spans="1:14" x14ac:dyDescent="0.25">
      <c r="A1133" s="521"/>
      <c r="B1133" s="385"/>
      <c r="C1133" s="390"/>
      <c r="D1133" s="400"/>
      <c r="E1133" s="399"/>
      <c r="F1133" s="384"/>
      <c r="G1133" s="384"/>
      <c r="H1133" s="390"/>
      <c r="I1133" s="384"/>
      <c r="J1133" s="390"/>
      <c r="K1133" s="392"/>
      <c r="L1133" s="385"/>
      <c r="M1133" s="385"/>
      <c r="N1133" s="386">
        <v>1146</v>
      </c>
    </row>
    <row r="1134" spans="1:14" x14ac:dyDescent="0.25">
      <c r="A1134" s="521"/>
      <c r="B1134" s="385"/>
      <c r="C1134" s="390"/>
      <c r="D1134" s="400"/>
      <c r="E1134" s="399"/>
      <c r="F1134" s="384"/>
      <c r="G1134" s="384"/>
      <c r="H1134" s="390"/>
      <c r="I1134" s="384"/>
      <c r="J1134" s="390"/>
      <c r="K1134" s="392"/>
      <c r="L1134" s="385"/>
      <c r="M1134" s="385"/>
      <c r="N1134" s="386">
        <v>1147</v>
      </c>
    </row>
    <row r="1135" spans="1:14" x14ac:dyDescent="0.25">
      <c r="A1135" s="521"/>
      <c r="B1135" s="385"/>
      <c r="C1135" s="390"/>
      <c r="D1135" s="400"/>
      <c r="E1135" s="399"/>
      <c r="F1135" s="384"/>
      <c r="G1135" s="384"/>
      <c r="H1135" s="390"/>
      <c r="I1135" s="384"/>
      <c r="J1135" s="390"/>
      <c r="K1135" s="390"/>
      <c r="L1135" s="385"/>
      <c r="M1135" s="385"/>
      <c r="N1135" s="386">
        <v>1148</v>
      </c>
    </row>
    <row r="1136" spans="1:14" x14ac:dyDescent="0.25">
      <c r="A1136" s="521"/>
      <c r="B1136" s="385"/>
      <c r="C1136" s="390"/>
      <c r="D1136" s="400"/>
      <c r="E1136" s="399"/>
      <c r="F1136" s="384"/>
      <c r="G1136" s="384"/>
      <c r="H1136" s="390"/>
      <c r="I1136" s="384"/>
      <c r="J1136" s="390"/>
      <c r="K1136" s="392"/>
      <c r="L1136" s="385"/>
      <c r="M1136" s="385"/>
      <c r="N1136" s="386">
        <v>1149</v>
      </c>
    </row>
    <row r="1137" spans="1:14" x14ac:dyDescent="0.25">
      <c r="A1137" s="521"/>
      <c r="B1137" s="385"/>
      <c r="C1137" s="390"/>
      <c r="D1137" s="400"/>
      <c r="E1137" s="399"/>
      <c r="F1137" s="384"/>
      <c r="G1137" s="384"/>
      <c r="H1137" s="390"/>
      <c r="I1137" s="384"/>
      <c r="J1137" s="390"/>
      <c r="K1137" s="390"/>
      <c r="L1137" s="385"/>
      <c r="M1137" s="385"/>
      <c r="N1137" s="386">
        <v>1150</v>
      </c>
    </row>
    <row r="1138" spans="1:14" x14ac:dyDescent="0.25">
      <c r="A1138" s="521"/>
      <c r="B1138" s="385"/>
      <c r="C1138" s="390"/>
      <c r="D1138" s="400"/>
      <c r="E1138" s="399"/>
      <c r="F1138" s="384"/>
      <c r="G1138" s="384"/>
      <c r="H1138" s="390"/>
      <c r="I1138" s="384"/>
      <c r="J1138" s="390"/>
      <c r="K1138" s="392"/>
      <c r="L1138" s="385"/>
      <c r="M1138" s="385"/>
      <c r="N1138" s="386">
        <v>1151</v>
      </c>
    </row>
    <row r="1139" spans="1:14" x14ac:dyDescent="0.25">
      <c r="A1139" s="521"/>
      <c r="B1139" s="385"/>
      <c r="C1139" s="390"/>
      <c r="D1139" s="400"/>
      <c r="E1139" s="399"/>
      <c r="F1139" s="384"/>
      <c r="G1139" s="384"/>
      <c r="H1139" s="390"/>
      <c r="I1139" s="384"/>
      <c r="J1139" s="390"/>
      <c r="K1139" s="392"/>
      <c r="L1139" s="385"/>
      <c r="M1139" s="385"/>
      <c r="N1139" s="386">
        <v>1152</v>
      </c>
    </row>
    <row r="1140" spans="1:14" x14ac:dyDescent="0.25">
      <c r="A1140" s="521"/>
      <c r="B1140" s="385"/>
      <c r="C1140" s="390"/>
      <c r="D1140" s="400"/>
      <c r="E1140" s="399"/>
      <c r="F1140" s="384"/>
      <c r="G1140" s="384"/>
      <c r="H1140" s="390"/>
      <c r="I1140" s="384"/>
      <c r="J1140" s="390"/>
      <c r="K1140" s="392"/>
      <c r="L1140" s="385"/>
      <c r="M1140" s="385"/>
      <c r="N1140" s="386">
        <v>1153</v>
      </c>
    </row>
    <row r="1141" spans="1:14" x14ac:dyDescent="0.25">
      <c r="A1141" s="521"/>
      <c r="B1141" s="385"/>
      <c r="C1141" s="390"/>
      <c r="D1141" s="400"/>
      <c r="E1141" s="399"/>
      <c r="F1141" s="384"/>
      <c r="G1141" s="384"/>
      <c r="H1141" s="390"/>
      <c r="I1141" s="384"/>
      <c r="J1141" s="390"/>
      <c r="K1141" s="390"/>
      <c r="L1141" s="385"/>
      <c r="M1141" s="385"/>
      <c r="N1141" s="386">
        <v>1154</v>
      </c>
    </row>
    <row r="1142" spans="1:14" x14ac:dyDescent="0.25">
      <c r="A1142" s="521"/>
      <c r="B1142" s="385"/>
      <c r="C1142" s="390"/>
      <c r="D1142" s="400"/>
      <c r="E1142" s="399"/>
      <c r="F1142" s="384"/>
      <c r="G1142" s="384"/>
      <c r="H1142" s="390"/>
      <c r="I1142" s="384"/>
      <c r="J1142" s="390"/>
      <c r="K1142" s="390"/>
      <c r="L1142" s="385"/>
      <c r="M1142" s="385"/>
      <c r="N1142" s="386">
        <v>1155</v>
      </c>
    </row>
    <row r="1143" spans="1:14" x14ac:dyDescent="0.25">
      <c r="A1143" s="521"/>
      <c r="B1143" s="385"/>
      <c r="C1143" s="390"/>
      <c r="D1143" s="400"/>
      <c r="E1143" s="399"/>
      <c r="F1143" s="384"/>
      <c r="G1143" s="384"/>
      <c r="H1143" s="390"/>
      <c r="I1143" s="384"/>
      <c r="J1143" s="390"/>
      <c r="K1143" s="392"/>
      <c r="L1143" s="385"/>
      <c r="M1143" s="385"/>
      <c r="N1143" s="386">
        <v>1156</v>
      </c>
    </row>
    <row r="1144" spans="1:14" x14ac:dyDescent="0.25">
      <c r="A1144" s="521"/>
      <c r="B1144" s="385"/>
      <c r="C1144" s="390"/>
      <c r="D1144" s="400"/>
      <c r="E1144" s="399"/>
      <c r="F1144" s="384"/>
      <c r="G1144" s="384"/>
      <c r="H1144" s="390"/>
      <c r="I1144" s="384"/>
      <c r="J1144" s="390"/>
      <c r="K1144" s="390"/>
      <c r="L1144" s="385"/>
      <c r="M1144" s="385"/>
      <c r="N1144" s="386">
        <v>1157</v>
      </c>
    </row>
    <row r="1145" spans="1:14" x14ac:dyDescent="0.25">
      <c r="A1145" s="521"/>
      <c r="B1145" s="385"/>
      <c r="C1145" s="390"/>
      <c r="D1145" s="400"/>
      <c r="E1145" s="399"/>
      <c r="F1145" s="384"/>
      <c r="G1145" s="384"/>
      <c r="H1145" s="390"/>
      <c r="I1145" s="384"/>
      <c r="J1145" s="390"/>
      <c r="K1145" s="390"/>
      <c r="L1145" s="385"/>
      <c r="M1145" s="385"/>
      <c r="N1145" s="386">
        <v>1158</v>
      </c>
    </row>
    <row r="1146" spans="1:14" x14ac:dyDescent="0.25">
      <c r="A1146" s="521"/>
      <c r="B1146" s="385"/>
      <c r="C1146" s="390"/>
      <c r="D1146" s="400"/>
      <c r="E1146" s="399"/>
      <c r="F1146" s="384"/>
      <c r="G1146" s="384"/>
      <c r="H1146" s="390"/>
      <c r="I1146" s="384"/>
      <c r="J1146" s="390"/>
      <c r="K1146" s="392"/>
      <c r="L1146" s="385"/>
      <c r="M1146" s="385"/>
      <c r="N1146" s="386">
        <v>1159</v>
      </c>
    </row>
    <row r="1147" spans="1:14" x14ac:dyDescent="0.25">
      <c r="A1147" s="521"/>
      <c r="B1147" s="385"/>
      <c r="C1147" s="390"/>
      <c r="D1147" s="400"/>
      <c r="E1147" s="399"/>
      <c r="F1147" s="384"/>
      <c r="G1147" s="384"/>
      <c r="H1147" s="390"/>
      <c r="I1147" s="384"/>
      <c r="J1147" s="390"/>
      <c r="K1147" s="392"/>
      <c r="L1147" s="385"/>
      <c r="M1147" s="385"/>
      <c r="N1147" s="386">
        <v>1160</v>
      </c>
    </row>
    <row r="1148" spans="1:14" x14ac:dyDescent="0.25">
      <c r="A1148" s="521"/>
      <c r="B1148" s="385"/>
      <c r="C1148" s="390"/>
      <c r="D1148" s="400"/>
      <c r="E1148" s="399"/>
      <c r="F1148" s="384"/>
      <c r="G1148" s="384"/>
      <c r="H1148" s="390"/>
      <c r="I1148" s="384"/>
      <c r="J1148" s="390"/>
      <c r="K1148" s="392"/>
      <c r="L1148" s="385"/>
      <c r="M1148" s="385"/>
      <c r="N1148" s="386">
        <v>1161</v>
      </c>
    </row>
    <row r="1149" spans="1:14" x14ac:dyDescent="0.25">
      <c r="A1149" s="521"/>
      <c r="B1149" s="385"/>
      <c r="C1149" s="390"/>
      <c r="D1149" s="400"/>
      <c r="E1149" s="399"/>
      <c r="F1149" s="384"/>
      <c r="G1149" s="384"/>
      <c r="H1149" s="390"/>
      <c r="I1149" s="384"/>
      <c r="J1149" s="390"/>
      <c r="K1149" s="390"/>
      <c r="L1149" s="385"/>
      <c r="M1149" s="385"/>
      <c r="N1149" s="386">
        <v>1162</v>
      </c>
    </row>
    <row r="1150" spans="1:14" x14ac:dyDescent="0.25">
      <c r="A1150" s="521"/>
      <c r="B1150" s="385"/>
      <c r="C1150" s="390"/>
      <c r="D1150" s="400"/>
      <c r="E1150" s="399"/>
      <c r="F1150" s="384"/>
      <c r="G1150" s="384"/>
      <c r="H1150" s="390"/>
      <c r="I1150" s="384"/>
      <c r="J1150" s="390"/>
      <c r="K1150" s="392"/>
      <c r="L1150" s="385"/>
      <c r="M1150" s="385"/>
      <c r="N1150" s="386">
        <v>1163</v>
      </c>
    </row>
    <row r="1151" spans="1:14" x14ac:dyDescent="0.25">
      <c r="A1151" s="521"/>
      <c r="B1151" s="385"/>
      <c r="C1151" s="390"/>
      <c r="D1151" s="400"/>
      <c r="E1151" s="399"/>
      <c r="F1151" s="384"/>
      <c r="G1151" s="384"/>
      <c r="H1151" s="390"/>
      <c r="I1151" s="384"/>
      <c r="J1151" s="390"/>
      <c r="K1151" s="392"/>
      <c r="L1151" s="385"/>
      <c r="M1151" s="385"/>
      <c r="N1151" s="386">
        <v>1164</v>
      </c>
    </row>
    <row r="1152" spans="1:14" x14ac:dyDescent="0.25">
      <c r="A1152" s="521"/>
      <c r="B1152" s="385"/>
      <c r="C1152" s="390"/>
      <c r="D1152" s="400"/>
      <c r="E1152" s="399"/>
      <c r="F1152" s="384"/>
      <c r="G1152" s="384"/>
      <c r="H1152" s="390"/>
      <c r="I1152" s="384"/>
      <c r="J1152" s="390"/>
      <c r="K1152" s="392"/>
      <c r="L1152" s="385"/>
      <c r="M1152" s="385"/>
      <c r="N1152" s="386">
        <v>1165</v>
      </c>
    </row>
    <row r="1153" spans="1:14" x14ac:dyDescent="0.25">
      <c r="A1153" s="521"/>
      <c r="B1153" s="385"/>
      <c r="C1153" s="390"/>
      <c r="D1153" s="400"/>
      <c r="E1153" s="399"/>
      <c r="F1153" s="384"/>
      <c r="G1153" s="384"/>
      <c r="H1153" s="390"/>
      <c r="I1153" s="384"/>
      <c r="J1153" s="390"/>
      <c r="K1153" s="392"/>
      <c r="L1153" s="385"/>
      <c r="M1153" s="385"/>
      <c r="N1153" s="386">
        <v>1166</v>
      </c>
    </row>
    <row r="1154" spans="1:14" x14ac:dyDescent="0.25">
      <c r="A1154" s="521"/>
      <c r="B1154" s="385"/>
      <c r="C1154" s="390"/>
      <c r="D1154" s="400"/>
      <c r="E1154" s="399"/>
      <c r="F1154" s="384"/>
      <c r="G1154" s="384"/>
      <c r="H1154" s="390"/>
      <c r="I1154" s="384"/>
      <c r="J1154" s="390"/>
      <c r="K1154" s="392"/>
      <c r="L1154" s="385"/>
      <c r="M1154" s="385"/>
      <c r="N1154" s="386">
        <v>1167</v>
      </c>
    </row>
    <row r="1155" spans="1:14" x14ac:dyDescent="0.25">
      <c r="A1155" s="521"/>
      <c r="B1155" s="385"/>
      <c r="C1155" s="390"/>
      <c r="D1155" s="400"/>
      <c r="E1155" s="399"/>
      <c r="F1155" s="384"/>
      <c r="G1155" s="384"/>
      <c r="H1155" s="390"/>
      <c r="I1155" s="384"/>
      <c r="J1155" s="390"/>
      <c r="K1155" s="392"/>
      <c r="L1155" s="385"/>
      <c r="M1155" s="385"/>
      <c r="N1155" s="386">
        <v>1168</v>
      </c>
    </row>
    <row r="1156" spans="1:14" x14ac:dyDescent="0.25">
      <c r="A1156" s="521"/>
      <c r="B1156" s="385"/>
      <c r="C1156" s="390"/>
      <c r="D1156" s="400"/>
      <c r="E1156" s="399"/>
      <c r="F1156" s="384"/>
      <c r="G1156" s="384"/>
      <c r="H1156" s="390"/>
      <c r="I1156" s="384"/>
      <c r="J1156" s="390"/>
      <c r="K1156" s="392"/>
      <c r="L1156" s="385"/>
      <c r="M1156" s="385"/>
      <c r="N1156" s="386">
        <v>1169</v>
      </c>
    </row>
    <row r="1157" spans="1:14" x14ac:dyDescent="0.25">
      <c r="A1157" s="521"/>
      <c r="B1157" s="385"/>
      <c r="C1157" s="390"/>
      <c r="D1157" s="400"/>
      <c r="E1157" s="399"/>
      <c r="F1157" s="384"/>
      <c r="G1157" s="384"/>
      <c r="H1157" s="390"/>
      <c r="I1157" s="384"/>
      <c r="J1157" s="390"/>
      <c r="K1157" s="392"/>
      <c r="L1157" s="385"/>
      <c r="M1157" s="385"/>
      <c r="N1157" s="386">
        <v>1170</v>
      </c>
    </row>
    <row r="1158" spans="1:14" x14ac:dyDescent="0.25">
      <c r="A1158" s="521"/>
      <c r="B1158" s="385"/>
      <c r="C1158" s="390"/>
      <c r="D1158" s="400"/>
      <c r="E1158" s="399"/>
      <c r="F1158" s="384"/>
      <c r="G1158" s="384"/>
      <c r="H1158" s="390"/>
      <c r="I1158" s="384"/>
      <c r="J1158" s="390"/>
      <c r="K1158" s="392"/>
      <c r="L1158" s="385"/>
      <c r="M1158" s="385"/>
      <c r="N1158" s="386">
        <v>1171</v>
      </c>
    </row>
    <row r="1159" spans="1:14" x14ac:dyDescent="0.25">
      <c r="A1159" s="521"/>
      <c r="B1159" s="385"/>
      <c r="C1159" s="390"/>
      <c r="D1159" s="400"/>
      <c r="E1159" s="399"/>
      <c r="F1159" s="384"/>
      <c r="G1159" s="384"/>
      <c r="H1159" s="390"/>
      <c r="I1159" s="384"/>
      <c r="J1159" s="390"/>
      <c r="K1159" s="390"/>
      <c r="L1159" s="385"/>
      <c r="M1159" s="385"/>
      <c r="N1159" s="386">
        <v>1172</v>
      </c>
    </row>
    <row r="1160" spans="1:14" x14ac:dyDescent="0.25">
      <c r="A1160" s="521"/>
      <c r="B1160" s="385"/>
      <c r="C1160" s="390"/>
      <c r="D1160" s="400"/>
      <c r="E1160" s="399"/>
      <c r="F1160" s="384"/>
      <c r="G1160" s="384"/>
      <c r="H1160" s="390"/>
      <c r="I1160" s="384"/>
      <c r="J1160" s="390"/>
      <c r="K1160" s="392"/>
      <c r="L1160" s="385"/>
      <c r="M1160" s="385"/>
      <c r="N1160" s="386">
        <v>1173</v>
      </c>
    </row>
    <row r="1161" spans="1:14" x14ac:dyDescent="0.25">
      <c r="A1161" s="521"/>
      <c r="B1161" s="385"/>
      <c r="C1161" s="390"/>
      <c r="D1161" s="400"/>
      <c r="E1161" s="399"/>
      <c r="F1161" s="384"/>
      <c r="G1161" s="384"/>
      <c r="H1161" s="390"/>
      <c r="I1161" s="384"/>
      <c r="J1161" s="390"/>
      <c r="K1161" s="392"/>
      <c r="L1161" s="385"/>
      <c r="M1161" s="385"/>
      <c r="N1161" s="386">
        <v>1174</v>
      </c>
    </row>
    <row r="1162" spans="1:14" x14ac:dyDescent="0.25">
      <c r="A1162" s="521"/>
      <c r="B1162" s="385"/>
      <c r="C1162" s="390"/>
      <c r="D1162" s="400"/>
      <c r="E1162" s="399"/>
      <c r="F1162" s="384"/>
      <c r="G1162" s="384"/>
      <c r="H1162" s="390"/>
      <c r="I1162" s="384"/>
      <c r="J1162" s="390"/>
      <c r="K1162" s="390"/>
      <c r="L1162" s="385"/>
      <c r="M1162" s="385"/>
      <c r="N1162" s="386">
        <v>1175</v>
      </c>
    </row>
    <row r="1163" spans="1:14" x14ac:dyDescent="0.25">
      <c r="A1163" s="521"/>
      <c r="B1163" s="385"/>
      <c r="C1163" s="390"/>
      <c r="D1163" s="400"/>
      <c r="E1163" s="399"/>
      <c r="F1163" s="384"/>
      <c r="G1163" s="384"/>
      <c r="H1163" s="390"/>
      <c r="I1163" s="384"/>
      <c r="J1163" s="390"/>
      <c r="K1163" s="392"/>
      <c r="L1163" s="385"/>
      <c r="M1163" s="385"/>
      <c r="N1163" s="386">
        <v>1176</v>
      </c>
    </row>
    <row r="1164" spans="1:14" x14ac:dyDescent="0.25">
      <c r="A1164" s="521"/>
      <c r="B1164" s="385"/>
      <c r="C1164" s="390"/>
      <c r="D1164" s="400"/>
      <c r="E1164" s="399"/>
      <c r="F1164" s="384"/>
      <c r="G1164" s="384"/>
      <c r="H1164" s="390"/>
      <c r="I1164" s="384"/>
      <c r="J1164" s="390"/>
      <c r="K1164" s="392"/>
      <c r="L1164" s="385"/>
      <c r="M1164" s="385"/>
      <c r="N1164" s="386">
        <v>1177</v>
      </c>
    </row>
    <row r="1165" spans="1:14" x14ac:dyDescent="0.25">
      <c r="A1165" s="521"/>
      <c r="B1165" s="385"/>
      <c r="C1165" s="390"/>
      <c r="D1165" s="400"/>
      <c r="E1165" s="399"/>
      <c r="F1165" s="384"/>
      <c r="G1165" s="384"/>
      <c r="H1165" s="390"/>
      <c r="I1165" s="384"/>
      <c r="J1165" s="390"/>
      <c r="K1165" s="390"/>
      <c r="L1165" s="385"/>
      <c r="M1165" s="385"/>
      <c r="N1165" s="386">
        <v>1178</v>
      </c>
    </row>
    <row r="1166" spans="1:14" x14ac:dyDescent="0.25">
      <c r="A1166" s="521"/>
      <c r="B1166" s="385"/>
      <c r="C1166" s="390"/>
      <c r="D1166" s="400"/>
      <c r="E1166" s="399"/>
      <c r="F1166" s="384"/>
      <c r="G1166" s="384"/>
      <c r="H1166" s="390"/>
      <c r="I1166" s="384"/>
      <c r="J1166" s="390"/>
      <c r="K1166" s="392"/>
      <c r="L1166" s="385"/>
      <c r="M1166" s="385"/>
      <c r="N1166" s="386">
        <v>1179</v>
      </c>
    </row>
    <row r="1167" spans="1:14" x14ac:dyDescent="0.25">
      <c r="A1167" s="521"/>
      <c r="B1167" s="385"/>
      <c r="C1167" s="390"/>
      <c r="D1167" s="400"/>
      <c r="E1167" s="399"/>
      <c r="F1167" s="384"/>
      <c r="G1167" s="384"/>
      <c r="H1167" s="390"/>
      <c r="I1167" s="384"/>
      <c r="J1167" s="390"/>
      <c r="K1167" s="392"/>
      <c r="L1167" s="385"/>
      <c r="M1167" s="385"/>
      <c r="N1167" s="386">
        <v>1180</v>
      </c>
    </row>
    <row r="1168" spans="1:14" x14ac:dyDescent="0.25">
      <c r="A1168" s="521"/>
      <c r="B1168" s="385"/>
      <c r="C1168" s="390"/>
      <c r="D1168" s="400"/>
      <c r="E1168" s="399"/>
      <c r="F1168" s="384"/>
      <c r="G1168" s="384"/>
      <c r="H1168" s="390"/>
      <c r="I1168" s="384"/>
      <c r="J1168" s="390"/>
      <c r="K1168" s="390"/>
      <c r="L1168" s="385"/>
      <c r="M1168" s="385"/>
      <c r="N1168" s="386">
        <v>1181</v>
      </c>
    </row>
    <row r="1169" spans="1:14" x14ac:dyDescent="0.25">
      <c r="A1169" s="521"/>
      <c r="B1169" s="385"/>
      <c r="C1169" s="390"/>
      <c r="D1169" s="400"/>
      <c r="E1169" s="399"/>
      <c r="F1169" s="384"/>
      <c r="G1169" s="384"/>
      <c r="H1169" s="390"/>
      <c r="I1169" s="384"/>
      <c r="J1169" s="390"/>
      <c r="K1169" s="392"/>
      <c r="L1169" s="385"/>
      <c r="M1169" s="385"/>
      <c r="N1169" s="386">
        <v>1182</v>
      </c>
    </row>
    <row r="1170" spans="1:14" x14ac:dyDescent="0.25">
      <c r="A1170" s="521"/>
      <c r="B1170" s="385"/>
      <c r="C1170" s="390"/>
      <c r="D1170" s="400"/>
      <c r="E1170" s="399"/>
      <c r="F1170" s="384"/>
      <c r="G1170" s="384"/>
      <c r="H1170" s="390"/>
      <c r="I1170" s="384"/>
      <c r="J1170" s="390"/>
      <c r="K1170" s="392"/>
      <c r="L1170" s="385"/>
      <c r="M1170" s="385"/>
      <c r="N1170" s="386">
        <v>1183</v>
      </c>
    </row>
    <row r="1171" spans="1:14" x14ac:dyDescent="0.25">
      <c r="A1171" s="521"/>
      <c r="B1171" s="385"/>
      <c r="C1171" s="390"/>
      <c r="D1171" s="400"/>
      <c r="E1171" s="399"/>
      <c r="F1171" s="384"/>
      <c r="G1171" s="384"/>
      <c r="H1171" s="390"/>
      <c r="I1171" s="384"/>
      <c r="J1171" s="390"/>
      <c r="K1171" s="392"/>
      <c r="L1171" s="385"/>
      <c r="M1171" s="385"/>
      <c r="N1171" s="386">
        <v>1184</v>
      </c>
    </row>
    <row r="1172" spans="1:14" x14ac:dyDescent="0.25">
      <c r="A1172" s="521"/>
      <c r="B1172" s="385"/>
      <c r="C1172" s="390"/>
      <c r="D1172" s="400"/>
      <c r="E1172" s="399"/>
      <c r="F1172" s="384"/>
      <c r="G1172" s="384"/>
      <c r="H1172" s="390"/>
      <c r="I1172" s="384"/>
      <c r="J1172" s="390"/>
      <c r="K1172" s="392"/>
      <c r="L1172" s="385"/>
      <c r="M1172" s="385"/>
      <c r="N1172" s="386">
        <v>1185</v>
      </c>
    </row>
    <row r="1173" spans="1:14" x14ac:dyDescent="0.25">
      <c r="A1173" s="521"/>
      <c r="B1173" s="385"/>
      <c r="C1173" s="390"/>
      <c r="D1173" s="400"/>
      <c r="E1173" s="399"/>
      <c r="F1173" s="384"/>
      <c r="G1173" s="384"/>
      <c r="H1173" s="390"/>
      <c r="I1173" s="384"/>
      <c r="J1173" s="390"/>
      <c r="K1173" s="392"/>
      <c r="L1173" s="385"/>
      <c r="M1173" s="385"/>
      <c r="N1173" s="386">
        <v>1186</v>
      </c>
    </row>
    <row r="1174" spans="1:14" x14ac:dyDescent="0.25">
      <c r="A1174" s="521"/>
      <c r="B1174" s="385"/>
      <c r="C1174" s="390"/>
      <c r="D1174" s="400"/>
      <c r="E1174" s="399"/>
      <c r="F1174" s="384"/>
      <c r="G1174" s="384"/>
      <c r="H1174" s="390"/>
      <c r="I1174" s="384"/>
      <c r="J1174" s="390"/>
      <c r="K1174" s="392"/>
      <c r="L1174" s="385"/>
      <c r="M1174" s="385"/>
      <c r="N1174" s="386">
        <v>1187</v>
      </c>
    </row>
    <row r="1175" spans="1:14" x14ac:dyDescent="0.25">
      <c r="A1175" s="521"/>
      <c r="B1175" s="385"/>
      <c r="C1175" s="390"/>
      <c r="D1175" s="400"/>
      <c r="E1175" s="399"/>
      <c r="F1175" s="384"/>
      <c r="G1175" s="384"/>
      <c r="H1175" s="390"/>
      <c r="I1175" s="384"/>
      <c r="J1175" s="390"/>
      <c r="K1175" s="390"/>
      <c r="L1175" s="385"/>
      <c r="M1175" s="385"/>
      <c r="N1175" s="386">
        <v>1188</v>
      </c>
    </row>
    <row r="1176" spans="1:14" x14ac:dyDescent="0.25">
      <c r="A1176" s="521"/>
      <c r="B1176" s="385"/>
      <c r="C1176" s="390"/>
      <c r="D1176" s="400"/>
      <c r="E1176" s="399"/>
      <c r="F1176" s="384"/>
      <c r="G1176" s="384"/>
      <c r="H1176" s="390"/>
      <c r="I1176" s="384"/>
      <c r="J1176" s="390"/>
      <c r="K1176" s="392"/>
      <c r="L1176" s="385"/>
      <c r="M1176" s="385"/>
      <c r="N1176" s="386">
        <v>1189</v>
      </c>
    </row>
    <row r="1177" spans="1:14" x14ac:dyDescent="0.25">
      <c r="A1177" s="521"/>
      <c r="B1177" s="385"/>
      <c r="C1177" s="390"/>
      <c r="D1177" s="400"/>
      <c r="E1177" s="399"/>
      <c r="F1177" s="384"/>
      <c r="G1177" s="384"/>
      <c r="H1177" s="390"/>
      <c r="I1177" s="384"/>
      <c r="J1177" s="390"/>
      <c r="K1177" s="390"/>
      <c r="L1177" s="385"/>
      <c r="M1177" s="385"/>
      <c r="N1177" s="386">
        <v>1190</v>
      </c>
    </row>
    <row r="1178" spans="1:14" x14ac:dyDescent="0.25">
      <c r="A1178" s="521"/>
      <c r="B1178" s="385"/>
      <c r="C1178" s="390"/>
      <c r="D1178" s="400"/>
      <c r="E1178" s="399"/>
      <c r="F1178" s="384"/>
      <c r="G1178" s="384"/>
      <c r="H1178" s="390"/>
      <c r="I1178" s="384"/>
      <c r="J1178" s="390"/>
      <c r="K1178" s="392"/>
      <c r="L1178" s="385"/>
      <c r="M1178" s="385"/>
      <c r="N1178" s="386">
        <v>1191</v>
      </c>
    </row>
    <row r="1179" spans="1:14" x14ac:dyDescent="0.25">
      <c r="A1179" s="521"/>
      <c r="B1179" s="385"/>
      <c r="C1179" s="390"/>
      <c r="D1179" s="400"/>
      <c r="E1179" s="399"/>
      <c r="F1179" s="384"/>
      <c r="G1179" s="384"/>
      <c r="H1179" s="390"/>
      <c r="I1179" s="384"/>
      <c r="J1179" s="390"/>
      <c r="K1179" s="392"/>
      <c r="L1179" s="385"/>
      <c r="M1179" s="385"/>
      <c r="N1179" s="386">
        <v>1192</v>
      </c>
    </row>
    <row r="1180" spans="1:14" x14ac:dyDescent="0.25">
      <c r="A1180" s="521"/>
      <c r="B1180" s="385"/>
      <c r="C1180" s="390"/>
      <c r="D1180" s="400"/>
      <c r="E1180" s="399"/>
      <c r="F1180" s="384"/>
      <c r="G1180" s="384"/>
      <c r="H1180" s="390"/>
      <c r="I1180" s="384"/>
      <c r="J1180" s="390"/>
      <c r="K1180" s="392"/>
      <c r="L1180" s="385"/>
      <c r="M1180" s="385"/>
      <c r="N1180" s="386">
        <v>1193</v>
      </c>
    </row>
    <row r="1181" spans="1:14" x14ac:dyDescent="0.25">
      <c r="A1181" s="521"/>
      <c r="B1181" s="385"/>
      <c r="C1181" s="390"/>
      <c r="D1181" s="400"/>
      <c r="E1181" s="399"/>
      <c r="F1181" s="384"/>
      <c r="G1181" s="384"/>
      <c r="H1181" s="390"/>
      <c r="I1181" s="384"/>
      <c r="J1181" s="390"/>
      <c r="K1181" s="392"/>
      <c r="L1181" s="385"/>
      <c r="M1181" s="385"/>
      <c r="N1181" s="386">
        <v>1194</v>
      </c>
    </row>
    <row r="1182" spans="1:14" x14ac:dyDescent="0.25">
      <c r="A1182" s="521"/>
      <c r="B1182" s="385"/>
      <c r="C1182" s="390"/>
      <c r="D1182" s="400"/>
      <c r="E1182" s="399"/>
      <c r="F1182" s="384"/>
      <c r="G1182" s="384"/>
      <c r="H1182" s="390"/>
      <c r="I1182" s="384"/>
      <c r="J1182" s="390"/>
      <c r="K1182" s="392"/>
      <c r="L1182" s="385"/>
      <c r="M1182" s="385"/>
      <c r="N1182" s="386">
        <v>1195</v>
      </c>
    </row>
    <row r="1183" spans="1:14" x14ac:dyDescent="0.25">
      <c r="A1183" s="521"/>
      <c r="B1183" s="385"/>
      <c r="C1183" s="390"/>
      <c r="D1183" s="400"/>
      <c r="E1183" s="399"/>
      <c r="F1183" s="384"/>
      <c r="G1183" s="384"/>
      <c r="H1183" s="390"/>
      <c r="I1183" s="384"/>
      <c r="J1183" s="390"/>
      <c r="K1183" s="392"/>
      <c r="L1183" s="385"/>
      <c r="M1183" s="385"/>
      <c r="N1183" s="386">
        <v>1196</v>
      </c>
    </row>
    <row r="1184" spans="1:14" x14ac:dyDescent="0.25">
      <c r="A1184" s="521"/>
      <c r="B1184" s="385"/>
      <c r="C1184" s="390"/>
      <c r="D1184" s="400"/>
      <c r="E1184" s="399"/>
      <c r="F1184" s="384"/>
      <c r="G1184" s="384"/>
      <c r="H1184" s="390"/>
      <c r="I1184" s="384"/>
      <c r="J1184" s="390"/>
      <c r="K1184" s="392"/>
      <c r="L1184" s="385"/>
      <c r="M1184" s="385"/>
      <c r="N1184" s="386">
        <v>1197</v>
      </c>
    </row>
    <row r="1185" spans="1:14" x14ac:dyDescent="0.25">
      <c r="A1185" s="521"/>
      <c r="B1185" s="385"/>
      <c r="C1185" s="390"/>
      <c r="D1185" s="400"/>
      <c r="E1185" s="399"/>
      <c r="F1185" s="384"/>
      <c r="G1185" s="384"/>
      <c r="H1185" s="390"/>
      <c r="I1185" s="384"/>
      <c r="J1185" s="390"/>
      <c r="K1185" s="392"/>
      <c r="L1185" s="385"/>
      <c r="M1185" s="385"/>
      <c r="N1185" s="386">
        <v>1198</v>
      </c>
    </row>
    <row r="1186" spans="1:14" x14ac:dyDescent="0.25">
      <c r="A1186" s="521"/>
      <c r="B1186" s="385"/>
      <c r="C1186" s="390"/>
      <c r="D1186" s="400"/>
      <c r="E1186" s="399"/>
      <c r="F1186" s="384"/>
      <c r="G1186" s="384"/>
      <c r="H1186" s="390"/>
      <c r="I1186" s="384"/>
      <c r="J1186" s="390"/>
      <c r="K1186" s="390"/>
      <c r="L1186" s="385"/>
      <c r="M1186" s="385"/>
      <c r="N1186" s="386">
        <v>1199</v>
      </c>
    </row>
    <row r="1187" spans="1:14" x14ac:dyDescent="0.25">
      <c r="A1187" s="521"/>
      <c r="B1187" s="385"/>
      <c r="C1187" s="390"/>
      <c r="D1187" s="400"/>
      <c r="E1187" s="399"/>
      <c r="F1187" s="384"/>
      <c r="G1187" s="384"/>
      <c r="H1187" s="390"/>
      <c r="I1187" s="384"/>
      <c r="J1187" s="390"/>
      <c r="K1187" s="392"/>
      <c r="L1187" s="385"/>
      <c r="M1187" s="385"/>
      <c r="N1187" s="386">
        <v>1200</v>
      </c>
    </row>
    <row r="1188" spans="1:14" x14ac:dyDescent="0.25">
      <c r="A1188" s="521"/>
      <c r="B1188" s="385"/>
      <c r="C1188" s="390"/>
      <c r="D1188" s="400"/>
      <c r="E1188" s="399"/>
      <c r="F1188" s="384"/>
      <c r="G1188" s="384"/>
      <c r="H1188" s="390"/>
      <c r="I1188" s="384"/>
      <c r="J1188" s="390"/>
      <c r="K1188" s="392"/>
      <c r="L1188" s="385"/>
      <c r="M1188" s="385"/>
      <c r="N1188" s="386">
        <v>1201</v>
      </c>
    </row>
    <row r="1189" spans="1:14" x14ac:dyDescent="0.25">
      <c r="A1189" s="521"/>
      <c r="B1189" s="385"/>
      <c r="C1189" s="390"/>
      <c r="D1189" s="400"/>
      <c r="E1189" s="399"/>
      <c r="F1189" s="384"/>
      <c r="G1189" s="384"/>
      <c r="H1189" s="390"/>
      <c r="I1189" s="384"/>
      <c r="J1189" s="390"/>
      <c r="K1189" s="392"/>
      <c r="L1189" s="385"/>
      <c r="M1189" s="385"/>
      <c r="N1189" s="386">
        <v>1202</v>
      </c>
    </row>
    <row r="1190" spans="1:14" x14ac:dyDescent="0.25">
      <c r="A1190" s="521"/>
      <c r="B1190" s="385"/>
      <c r="C1190" s="390"/>
      <c r="D1190" s="400"/>
      <c r="E1190" s="399"/>
      <c r="F1190" s="384"/>
      <c r="G1190" s="384"/>
      <c r="H1190" s="390"/>
      <c r="I1190" s="384"/>
      <c r="J1190" s="390"/>
      <c r="K1190" s="390"/>
      <c r="L1190" s="385"/>
      <c r="M1190" s="385"/>
      <c r="N1190" s="386">
        <v>1203</v>
      </c>
    </row>
    <row r="1191" spans="1:14" x14ac:dyDescent="0.25">
      <c r="A1191" s="521"/>
      <c r="B1191" s="385"/>
      <c r="C1191" s="390"/>
      <c r="D1191" s="400"/>
      <c r="E1191" s="399"/>
      <c r="F1191" s="384"/>
      <c r="G1191" s="384"/>
      <c r="H1191" s="390"/>
      <c r="I1191" s="384"/>
      <c r="J1191" s="390"/>
      <c r="K1191" s="392"/>
      <c r="L1191" s="385"/>
      <c r="M1191" s="385"/>
      <c r="N1191" s="386">
        <v>1204</v>
      </c>
    </row>
    <row r="1192" spans="1:14" x14ac:dyDescent="0.25">
      <c r="A1192" s="521"/>
      <c r="B1192" s="385"/>
      <c r="C1192" s="390"/>
      <c r="D1192" s="400"/>
      <c r="E1192" s="399"/>
      <c r="F1192" s="384"/>
      <c r="G1192" s="384"/>
      <c r="H1192" s="390"/>
      <c r="I1192" s="384"/>
      <c r="J1192" s="390"/>
      <c r="K1192" s="392"/>
      <c r="L1192" s="385"/>
      <c r="M1192" s="385"/>
      <c r="N1192" s="386">
        <v>1205</v>
      </c>
    </row>
    <row r="1193" spans="1:14" x14ac:dyDescent="0.25">
      <c r="A1193" s="521"/>
      <c r="B1193" s="385"/>
      <c r="C1193" s="390"/>
      <c r="D1193" s="400"/>
      <c r="E1193" s="399"/>
      <c r="F1193" s="384"/>
      <c r="G1193" s="384"/>
      <c r="H1193" s="390"/>
      <c r="I1193" s="384"/>
      <c r="J1193" s="390"/>
      <c r="K1193" s="392"/>
      <c r="L1193" s="385"/>
      <c r="M1193" s="385"/>
      <c r="N1193" s="386">
        <v>1206</v>
      </c>
    </row>
    <row r="1194" spans="1:14" x14ac:dyDescent="0.25">
      <c r="A1194" s="521"/>
      <c r="B1194" s="385"/>
      <c r="C1194" s="390"/>
      <c r="D1194" s="400"/>
      <c r="E1194" s="399"/>
      <c r="F1194" s="384"/>
      <c r="G1194" s="384"/>
      <c r="H1194" s="390"/>
      <c r="I1194" s="384"/>
      <c r="J1194" s="390"/>
      <c r="K1194" s="392"/>
      <c r="L1194" s="385"/>
      <c r="M1194" s="385"/>
      <c r="N1194" s="386">
        <v>1207</v>
      </c>
    </row>
    <row r="1195" spans="1:14" x14ac:dyDescent="0.25">
      <c r="A1195" s="521"/>
      <c r="B1195" s="385"/>
      <c r="C1195" s="390"/>
      <c r="D1195" s="400"/>
      <c r="E1195" s="399"/>
      <c r="F1195" s="384"/>
      <c r="G1195" s="384"/>
      <c r="H1195" s="390"/>
      <c r="I1195" s="384"/>
      <c r="J1195" s="390"/>
      <c r="K1195" s="390"/>
      <c r="L1195" s="385"/>
      <c r="M1195" s="385"/>
      <c r="N1195" s="386">
        <v>1208</v>
      </c>
    </row>
    <row r="1196" spans="1:14" x14ac:dyDescent="0.25">
      <c r="A1196" s="521"/>
      <c r="B1196" s="385"/>
      <c r="C1196" s="390"/>
      <c r="D1196" s="400"/>
      <c r="E1196" s="399"/>
      <c r="F1196" s="384"/>
      <c r="G1196" s="384"/>
      <c r="H1196" s="390"/>
      <c r="I1196" s="384"/>
      <c r="J1196" s="390"/>
      <c r="K1196" s="392"/>
      <c r="L1196" s="385"/>
      <c r="M1196" s="385"/>
      <c r="N1196" s="386">
        <v>1209</v>
      </c>
    </row>
    <row r="1197" spans="1:14" x14ac:dyDescent="0.25">
      <c r="A1197" s="521"/>
      <c r="B1197" s="385"/>
      <c r="C1197" s="390"/>
      <c r="D1197" s="400"/>
      <c r="E1197" s="399"/>
      <c r="F1197" s="384"/>
      <c r="G1197" s="384"/>
      <c r="H1197" s="390"/>
      <c r="I1197" s="384"/>
      <c r="J1197" s="390"/>
      <c r="K1197" s="392"/>
      <c r="L1197" s="385"/>
      <c r="M1197" s="385"/>
      <c r="N1197" s="386">
        <v>1210</v>
      </c>
    </row>
    <row r="1198" spans="1:14" x14ac:dyDescent="0.25">
      <c r="A1198" s="521"/>
      <c r="B1198" s="385"/>
      <c r="C1198" s="390"/>
      <c r="D1198" s="400"/>
      <c r="E1198" s="399"/>
      <c r="F1198" s="384"/>
      <c r="G1198" s="384"/>
      <c r="H1198" s="390"/>
      <c r="I1198" s="384"/>
      <c r="J1198" s="390"/>
      <c r="K1198" s="390"/>
      <c r="L1198" s="385"/>
      <c r="M1198" s="385"/>
      <c r="N1198" s="386">
        <v>1211</v>
      </c>
    </row>
    <row r="1199" spans="1:14" x14ac:dyDescent="0.25">
      <c r="A1199" s="521"/>
      <c r="B1199" s="385"/>
      <c r="C1199" s="390"/>
      <c r="D1199" s="400"/>
      <c r="E1199" s="399"/>
      <c r="F1199" s="384"/>
      <c r="G1199" s="384"/>
      <c r="H1199" s="390"/>
      <c r="I1199" s="384"/>
      <c r="J1199" s="390"/>
      <c r="K1199" s="392"/>
      <c r="L1199" s="385"/>
      <c r="M1199" s="385"/>
      <c r="N1199" s="386">
        <v>1212</v>
      </c>
    </row>
    <row r="1200" spans="1:14" x14ac:dyDescent="0.25">
      <c r="A1200" s="521"/>
      <c r="B1200" s="385"/>
      <c r="C1200" s="390"/>
      <c r="D1200" s="400"/>
      <c r="E1200" s="399"/>
      <c r="F1200" s="384"/>
      <c r="G1200" s="384"/>
      <c r="H1200" s="390"/>
      <c r="I1200" s="384"/>
      <c r="J1200" s="390"/>
      <c r="K1200" s="390"/>
      <c r="L1200" s="385"/>
      <c r="M1200" s="385"/>
      <c r="N1200" s="386">
        <v>1213</v>
      </c>
    </row>
    <row r="1201" spans="1:14" x14ac:dyDescent="0.25">
      <c r="A1201" s="521"/>
      <c r="B1201" s="385"/>
      <c r="C1201" s="390"/>
      <c r="D1201" s="400"/>
      <c r="E1201" s="399"/>
      <c r="F1201" s="384"/>
      <c r="G1201" s="384"/>
      <c r="H1201" s="390"/>
      <c r="I1201" s="384"/>
      <c r="J1201" s="390"/>
      <c r="K1201" s="392"/>
      <c r="L1201" s="385"/>
      <c r="M1201" s="385"/>
      <c r="N1201" s="386">
        <v>1214</v>
      </c>
    </row>
    <row r="1202" spans="1:14" x14ac:dyDescent="0.25">
      <c r="A1202" s="521"/>
      <c r="B1202" s="385"/>
      <c r="C1202" s="390"/>
      <c r="D1202" s="400"/>
      <c r="E1202" s="399"/>
      <c r="F1202" s="384"/>
      <c r="G1202" s="384"/>
      <c r="H1202" s="390"/>
      <c r="I1202" s="384"/>
      <c r="J1202" s="390"/>
      <c r="K1202" s="392"/>
      <c r="L1202" s="385"/>
      <c r="M1202" s="385"/>
      <c r="N1202" s="386">
        <v>1215</v>
      </c>
    </row>
    <row r="1203" spans="1:14" x14ac:dyDescent="0.25">
      <c r="A1203" s="521"/>
      <c r="B1203" s="385"/>
      <c r="C1203" s="390"/>
      <c r="D1203" s="400"/>
      <c r="E1203" s="399"/>
      <c r="F1203" s="384"/>
      <c r="G1203" s="384"/>
      <c r="H1203" s="390"/>
      <c r="I1203" s="384"/>
      <c r="J1203" s="390"/>
      <c r="K1203" s="392"/>
      <c r="L1203" s="385"/>
      <c r="M1203" s="385"/>
      <c r="N1203" s="386">
        <v>1216</v>
      </c>
    </row>
    <row r="1204" spans="1:14" x14ac:dyDescent="0.25">
      <c r="A1204" s="521"/>
      <c r="B1204" s="385"/>
      <c r="C1204" s="390"/>
      <c r="D1204" s="400"/>
      <c r="E1204" s="399"/>
      <c r="F1204" s="384"/>
      <c r="G1204" s="384"/>
      <c r="H1204" s="390"/>
      <c r="I1204" s="384"/>
      <c r="J1204" s="390"/>
      <c r="K1204" s="392"/>
      <c r="L1204" s="385"/>
      <c r="M1204" s="385"/>
      <c r="N1204" s="386">
        <v>1217</v>
      </c>
    </row>
    <row r="1205" spans="1:14" x14ac:dyDescent="0.25">
      <c r="A1205" s="521"/>
      <c r="B1205" s="385"/>
      <c r="C1205" s="390"/>
      <c r="D1205" s="400"/>
      <c r="E1205" s="399"/>
      <c r="F1205" s="384"/>
      <c r="G1205" s="384"/>
      <c r="H1205" s="390"/>
      <c r="I1205" s="384"/>
      <c r="J1205" s="390"/>
      <c r="K1205" s="392"/>
      <c r="L1205" s="385"/>
      <c r="M1205" s="385"/>
      <c r="N1205" s="386">
        <v>1218</v>
      </c>
    </row>
    <row r="1206" spans="1:14" x14ac:dyDescent="0.25">
      <c r="A1206" s="521"/>
      <c r="B1206" s="385"/>
      <c r="C1206" s="390"/>
      <c r="D1206" s="400"/>
      <c r="E1206" s="399"/>
      <c r="F1206" s="384"/>
      <c r="G1206" s="384"/>
      <c r="H1206" s="390"/>
      <c r="I1206" s="384"/>
      <c r="J1206" s="390"/>
      <c r="K1206" s="392"/>
      <c r="L1206" s="385"/>
      <c r="M1206" s="385"/>
      <c r="N1206" s="386">
        <v>1219</v>
      </c>
    </row>
    <row r="1207" spans="1:14" x14ac:dyDescent="0.25">
      <c r="A1207" s="521"/>
      <c r="B1207" s="385"/>
      <c r="C1207" s="390"/>
      <c r="D1207" s="400"/>
      <c r="E1207" s="399"/>
      <c r="F1207" s="384"/>
      <c r="G1207" s="384"/>
      <c r="H1207" s="390"/>
      <c r="I1207" s="384"/>
      <c r="J1207" s="390"/>
      <c r="K1207" s="392"/>
      <c r="L1207" s="385"/>
      <c r="M1207" s="385"/>
      <c r="N1207" s="386">
        <v>1220</v>
      </c>
    </row>
    <row r="1208" spans="1:14" x14ac:dyDescent="0.25">
      <c r="A1208" s="521"/>
      <c r="B1208" s="385"/>
      <c r="C1208" s="390"/>
      <c r="D1208" s="400"/>
      <c r="E1208" s="399"/>
      <c r="F1208" s="384"/>
      <c r="G1208" s="384"/>
      <c r="H1208" s="390"/>
      <c r="I1208" s="384"/>
      <c r="J1208" s="390"/>
      <c r="K1208" s="392"/>
      <c r="L1208" s="385"/>
      <c r="M1208" s="385"/>
      <c r="N1208" s="386">
        <v>1221</v>
      </c>
    </row>
    <row r="1209" spans="1:14" x14ac:dyDescent="0.25">
      <c r="A1209" s="521"/>
      <c r="B1209" s="385"/>
      <c r="C1209" s="390"/>
      <c r="D1209" s="400"/>
      <c r="E1209" s="399"/>
      <c r="F1209" s="384"/>
      <c r="G1209" s="384"/>
      <c r="H1209" s="390"/>
      <c r="I1209" s="384"/>
      <c r="J1209" s="390"/>
      <c r="K1209" s="392"/>
      <c r="L1209" s="385"/>
      <c r="M1209" s="385"/>
      <c r="N1209" s="386">
        <v>1222</v>
      </c>
    </row>
    <row r="1210" spans="1:14" x14ac:dyDescent="0.25">
      <c r="A1210" s="521"/>
      <c r="B1210" s="385"/>
      <c r="C1210" s="390"/>
      <c r="D1210" s="400"/>
      <c r="E1210" s="399"/>
      <c r="F1210" s="384"/>
      <c r="G1210" s="384"/>
      <c r="H1210" s="390"/>
      <c r="I1210" s="384"/>
      <c r="J1210" s="390"/>
      <c r="K1210" s="392"/>
      <c r="L1210" s="385"/>
      <c r="M1210" s="385"/>
      <c r="N1210" s="386">
        <v>1223</v>
      </c>
    </row>
    <row r="1211" spans="1:14" x14ac:dyDescent="0.25">
      <c r="A1211" s="521"/>
      <c r="B1211" s="385"/>
      <c r="C1211" s="390"/>
      <c r="D1211" s="400"/>
      <c r="E1211" s="399"/>
      <c r="F1211" s="384"/>
      <c r="G1211" s="384"/>
      <c r="H1211" s="390"/>
      <c r="I1211" s="384"/>
      <c r="J1211" s="390"/>
      <c r="K1211" s="392"/>
      <c r="L1211" s="385"/>
      <c r="M1211" s="385"/>
      <c r="N1211" s="386">
        <v>1224</v>
      </c>
    </row>
    <row r="1212" spans="1:14" x14ac:dyDescent="0.25">
      <c r="A1212" s="521"/>
      <c r="B1212" s="385"/>
      <c r="C1212" s="390"/>
      <c r="D1212" s="400"/>
      <c r="E1212" s="399"/>
      <c r="F1212" s="384"/>
      <c r="G1212" s="384"/>
      <c r="H1212" s="390"/>
      <c r="I1212" s="384"/>
      <c r="J1212" s="390"/>
      <c r="K1212" s="392"/>
      <c r="L1212" s="385"/>
      <c r="M1212" s="385"/>
      <c r="N1212" s="386">
        <v>1225</v>
      </c>
    </row>
    <row r="1213" spans="1:14" x14ac:dyDescent="0.25">
      <c r="A1213" s="521"/>
      <c r="B1213" s="385"/>
      <c r="C1213" s="390"/>
      <c r="D1213" s="400"/>
      <c r="E1213" s="399"/>
      <c r="F1213" s="384"/>
      <c r="G1213" s="384"/>
      <c r="H1213" s="390"/>
      <c r="I1213" s="384"/>
      <c r="J1213" s="390"/>
      <c r="K1213" s="390"/>
      <c r="L1213" s="385"/>
      <c r="M1213" s="385"/>
      <c r="N1213" s="386">
        <v>1226</v>
      </c>
    </row>
    <row r="1214" spans="1:14" x14ac:dyDescent="0.25">
      <c r="A1214" s="521"/>
      <c r="B1214" s="385"/>
      <c r="C1214" s="390"/>
      <c r="D1214" s="400"/>
      <c r="E1214" s="399"/>
      <c r="F1214" s="384"/>
      <c r="G1214" s="384"/>
      <c r="H1214" s="390"/>
      <c r="I1214" s="384"/>
      <c r="J1214" s="390"/>
      <c r="K1214" s="392"/>
      <c r="L1214" s="385"/>
      <c r="M1214" s="385"/>
      <c r="N1214" s="386">
        <v>1227</v>
      </c>
    </row>
    <row r="1215" spans="1:14" x14ac:dyDescent="0.25">
      <c r="A1215" s="521"/>
      <c r="B1215" s="385"/>
      <c r="C1215" s="390"/>
      <c r="D1215" s="400"/>
      <c r="E1215" s="399"/>
      <c r="F1215" s="384"/>
      <c r="G1215" s="384"/>
      <c r="H1215" s="390"/>
      <c r="I1215" s="384"/>
      <c r="J1215" s="390"/>
      <c r="K1215" s="390"/>
      <c r="L1215" s="385"/>
      <c r="M1215" s="385"/>
      <c r="N1215" s="386">
        <v>1228</v>
      </c>
    </row>
    <row r="1216" spans="1:14" x14ac:dyDescent="0.25">
      <c r="A1216" s="521"/>
      <c r="B1216" s="385"/>
      <c r="C1216" s="390"/>
      <c r="D1216" s="400"/>
      <c r="E1216" s="399"/>
      <c r="F1216" s="384"/>
      <c r="G1216" s="384"/>
      <c r="H1216" s="390"/>
      <c r="I1216" s="384"/>
      <c r="J1216" s="390"/>
      <c r="K1216" s="392"/>
      <c r="L1216" s="385"/>
      <c r="M1216" s="385"/>
      <c r="N1216" s="386">
        <v>1229</v>
      </c>
    </row>
    <row r="1217" spans="1:14" x14ac:dyDescent="0.25">
      <c r="A1217" s="521"/>
      <c r="B1217" s="385"/>
      <c r="C1217" s="390"/>
      <c r="D1217" s="400"/>
      <c r="E1217" s="399"/>
      <c r="F1217" s="384"/>
      <c r="G1217" s="384"/>
      <c r="H1217" s="390"/>
      <c r="I1217" s="384"/>
      <c r="J1217" s="390"/>
      <c r="K1217" s="392"/>
      <c r="L1217" s="385"/>
      <c r="M1217" s="385"/>
      <c r="N1217" s="386">
        <v>1230</v>
      </c>
    </row>
    <row r="1218" spans="1:14" x14ac:dyDescent="0.25">
      <c r="A1218" s="521"/>
      <c r="B1218" s="385"/>
      <c r="C1218" s="390"/>
      <c r="D1218" s="400"/>
      <c r="E1218" s="399"/>
      <c r="F1218" s="384"/>
      <c r="G1218" s="384"/>
      <c r="H1218" s="390"/>
      <c r="I1218" s="384"/>
      <c r="J1218" s="390"/>
      <c r="K1218" s="392"/>
      <c r="L1218" s="385"/>
      <c r="M1218" s="385"/>
      <c r="N1218" s="386">
        <v>1231</v>
      </c>
    </row>
    <row r="1219" spans="1:14" x14ac:dyDescent="0.25">
      <c r="A1219" s="521"/>
      <c r="B1219" s="385"/>
      <c r="C1219" s="390"/>
      <c r="D1219" s="400"/>
      <c r="E1219" s="399"/>
      <c r="F1219" s="384"/>
      <c r="G1219" s="384"/>
      <c r="H1219" s="390"/>
      <c r="I1219" s="384"/>
      <c r="J1219" s="390"/>
      <c r="K1219" s="392"/>
      <c r="L1219" s="385"/>
      <c r="M1219" s="385"/>
      <c r="N1219" s="386">
        <v>1232</v>
      </c>
    </row>
    <row r="1220" spans="1:14" x14ac:dyDescent="0.25">
      <c r="A1220" s="521"/>
      <c r="B1220" s="385"/>
      <c r="C1220" s="390"/>
      <c r="D1220" s="400"/>
      <c r="E1220" s="399"/>
      <c r="F1220" s="384"/>
      <c r="G1220" s="384"/>
      <c r="H1220" s="390"/>
      <c r="I1220" s="384"/>
      <c r="J1220" s="390"/>
      <c r="K1220" s="392"/>
      <c r="L1220" s="385"/>
      <c r="M1220" s="385"/>
      <c r="N1220" s="386">
        <v>1233</v>
      </c>
    </row>
    <row r="1221" spans="1:14" x14ac:dyDescent="0.25">
      <c r="A1221" s="521"/>
      <c r="B1221" s="385"/>
      <c r="C1221" s="390"/>
      <c r="D1221" s="400"/>
      <c r="E1221" s="399"/>
      <c r="F1221" s="384"/>
      <c r="G1221" s="384"/>
      <c r="H1221" s="390"/>
      <c r="I1221" s="384"/>
      <c r="J1221" s="390"/>
      <c r="K1221" s="390"/>
      <c r="L1221" s="385"/>
      <c r="M1221" s="385"/>
      <c r="N1221" s="386">
        <v>1234</v>
      </c>
    </row>
    <row r="1222" spans="1:14" x14ac:dyDescent="0.25">
      <c r="A1222" s="521"/>
      <c r="B1222" s="385"/>
      <c r="C1222" s="390"/>
      <c r="D1222" s="400"/>
      <c r="E1222" s="399"/>
      <c r="F1222" s="384"/>
      <c r="G1222" s="384"/>
      <c r="H1222" s="390"/>
      <c r="I1222" s="384"/>
      <c r="J1222" s="390"/>
      <c r="K1222" s="392"/>
      <c r="L1222" s="385"/>
      <c r="M1222" s="385"/>
      <c r="N1222" s="386">
        <v>1235</v>
      </c>
    </row>
    <row r="1223" spans="1:14" x14ac:dyDescent="0.25">
      <c r="A1223" s="521"/>
      <c r="B1223" s="385"/>
      <c r="C1223" s="390"/>
      <c r="D1223" s="400"/>
      <c r="E1223" s="399"/>
      <c r="F1223" s="384"/>
      <c r="G1223" s="384"/>
      <c r="H1223" s="390"/>
      <c r="I1223" s="384"/>
      <c r="J1223" s="390"/>
      <c r="K1223" s="392"/>
      <c r="L1223" s="385"/>
      <c r="M1223" s="385"/>
      <c r="N1223" s="386">
        <v>1236</v>
      </c>
    </row>
    <row r="1224" spans="1:14" x14ac:dyDescent="0.25">
      <c r="A1224" s="521"/>
      <c r="B1224" s="385"/>
      <c r="C1224" s="390"/>
      <c r="D1224" s="400"/>
      <c r="E1224" s="399"/>
      <c r="F1224" s="384"/>
      <c r="G1224" s="384"/>
      <c r="H1224" s="390"/>
      <c r="I1224" s="384"/>
      <c r="J1224" s="390"/>
      <c r="K1224" s="390"/>
      <c r="L1224" s="385"/>
      <c r="M1224" s="385"/>
      <c r="N1224" s="386">
        <v>1237</v>
      </c>
    </row>
    <row r="1225" spans="1:14" x14ac:dyDescent="0.25">
      <c r="A1225" s="521"/>
      <c r="B1225" s="385"/>
      <c r="C1225" s="390"/>
      <c r="D1225" s="400"/>
      <c r="E1225" s="399"/>
      <c r="F1225" s="384"/>
      <c r="G1225" s="384"/>
      <c r="H1225" s="390"/>
      <c r="I1225" s="384"/>
      <c r="J1225" s="390"/>
      <c r="K1225" s="392"/>
      <c r="L1225" s="385"/>
      <c r="M1225" s="385"/>
      <c r="N1225" s="386">
        <v>1238</v>
      </c>
    </row>
    <row r="1226" spans="1:14" x14ac:dyDescent="0.25">
      <c r="A1226" s="521"/>
      <c r="B1226" s="385"/>
      <c r="C1226" s="390"/>
      <c r="D1226" s="400"/>
      <c r="E1226" s="399"/>
      <c r="F1226" s="384"/>
      <c r="G1226" s="384"/>
      <c r="H1226" s="390"/>
      <c r="I1226" s="384"/>
      <c r="J1226" s="390"/>
      <c r="K1226" s="392"/>
      <c r="L1226" s="385"/>
      <c r="M1226" s="385"/>
      <c r="N1226" s="386">
        <v>1239</v>
      </c>
    </row>
    <row r="1227" spans="1:14" x14ac:dyDescent="0.25">
      <c r="A1227" s="521"/>
      <c r="B1227" s="385"/>
      <c r="C1227" s="390"/>
      <c r="D1227" s="400"/>
      <c r="E1227" s="399"/>
      <c r="F1227" s="384"/>
      <c r="G1227" s="384"/>
      <c r="H1227" s="390"/>
      <c r="I1227" s="384"/>
      <c r="J1227" s="390"/>
      <c r="K1227" s="390"/>
      <c r="L1227" s="385"/>
      <c r="M1227" s="385"/>
      <c r="N1227" s="386">
        <v>1240</v>
      </c>
    </row>
    <row r="1228" spans="1:14" x14ac:dyDescent="0.25">
      <c r="A1228" s="521"/>
      <c r="B1228" s="385"/>
      <c r="C1228" s="390"/>
      <c r="D1228" s="400"/>
      <c r="E1228" s="399"/>
      <c r="F1228" s="384"/>
      <c r="G1228" s="384"/>
      <c r="H1228" s="390"/>
      <c r="I1228" s="384"/>
      <c r="J1228" s="390"/>
      <c r="K1228" s="392"/>
      <c r="L1228" s="385"/>
      <c r="M1228" s="385"/>
      <c r="N1228" s="386">
        <v>1241</v>
      </c>
    </row>
    <row r="1229" spans="1:14" x14ac:dyDescent="0.25">
      <c r="A1229" s="521"/>
      <c r="B1229" s="385"/>
      <c r="C1229" s="390"/>
      <c r="D1229" s="400"/>
      <c r="E1229" s="399"/>
      <c r="F1229" s="384"/>
      <c r="G1229" s="384"/>
      <c r="H1229" s="390"/>
      <c r="I1229" s="384"/>
      <c r="J1229" s="390"/>
      <c r="K1229" s="390"/>
      <c r="L1229" s="385"/>
      <c r="M1229" s="385"/>
      <c r="N1229" s="386">
        <v>1242</v>
      </c>
    </row>
    <row r="1230" spans="1:14" x14ac:dyDescent="0.25">
      <c r="A1230" s="521"/>
      <c r="B1230" s="385"/>
      <c r="C1230" s="390"/>
      <c r="D1230" s="400"/>
      <c r="E1230" s="399"/>
      <c r="F1230" s="384"/>
      <c r="G1230" s="384"/>
      <c r="H1230" s="390"/>
      <c r="I1230" s="384"/>
      <c r="J1230" s="390"/>
      <c r="K1230" s="392"/>
      <c r="L1230" s="385"/>
      <c r="M1230" s="385"/>
      <c r="N1230" s="386">
        <v>1243</v>
      </c>
    </row>
    <row r="1231" spans="1:14" x14ac:dyDescent="0.25">
      <c r="A1231" s="521"/>
      <c r="B1231" s="385"/>
      <c r="C1231" s="390"/>
      <c r="D1231" s="400"/>
      <c r="E1231" s="399"/>
      <c r="F1231" s="384"/>
      <c r="G1231" s="384"/>
      <c r="H1231" s="390"/>
      <c r="I1231" s="384"/>
      <c r="J1231" s="390"/>
      <c r="K1231" s="392"/>
      <c r="L1231" s="385"/>
      <c r="M1231" s="385"/>
      <c r="N1231" s="386">
        <v>1244</v>
      </c>
    </row>
    <row r="1232" spans="1:14" x14ac:dyDescent="0.25">
      <c r="A1232" s="521"/>
      <c r="B1232" s="385"/>
      <c r="C1232" s="390"/>
      <c r="D1232" s="400"/>
      <c r="E1232" s="399"/>
      <c r="F1232" s="384"/>
      <c r="G1232" s="384"/>
      <c r="H1232" s="390"/>
      <c r="I1232" s="384"/>
      <c r="J1232" s="390"/>
      <c r="K1232" s="392"/>
      <c r="L1232" s="385"/>
      <c r="M1232" s="385"/>
      <c r="N1232" s="386">
        <v>1245</v>
      </c>
    </row>
    <row r="1233" spans="1:14" x14ac:dyDescent="0.25">
      <c r="A1233" s="521"/>
      <c r="B1233" s="385"/>
      <c r="C1233" s="390"/>
      <c r="D1233" s="400"/>
      <c r="E1233" s="399"/>
      <c r="F1233" s="384"/>
      <c r="G1233" s="384"/>
      <c r="H1233" s="390"/>
      <c r="I1233" s="384"/>
      <c r="J1233" s="390"/>
      <c r="K1233" s="390"/>
      <c r="L1233" s="385"/>
      <c r="M1233" s="385"/>
      <c r="N1233" s="386">
        <v>1246</v>
      </c>
    </row>
    <row r="1234" spans="1:14" x14ac:dyDescent="0.25">
      <c r="A1234" s="521"/>
      <c r="B1234" s="385"/>
      <c r="C1234" s="390"/>
      <c r="D1234" s="400"/>
      <c r="E1234" s="399"/>
      <c r="F1234" s="384"/>
      <c r="G1234" s="384"/>
      <c r="H1234" s="390"/>
      <c r="I1234" s="384"/>
      <c r="J1234" s="390"/>
      <c r="K1234" s="392"/>
      <c r="L1234" s="385"/>
      <c r="M1234" s="385"/>
      <c r="N1234" s="386">
        <v>1247</v>
      </c>
    </row>
    <row r="1235" spans="1:14" x14ac:dyDescent="0.25">
      <c r="A1235" s="521"/>
      <c r="B1235" s="385"/>
      <c r="C1235" s="390"/>
      <c r="D1235" s="400"/>
      <c r="E1235" s="399"/>
      <c r="F1235" s="384"/>
      <c r="G1235" s="384"/>
      <c r="H1235" s="390"/>
      <c r="I1235" s="384"/>
      <c r="J1235" s="390"/>
      <c r="K1235" s="392"/>
      <c r="L1235" s="385"/>
      <c r="M1235" s="385"/>
      <c r="N1235" s="386">
        <v>1248</v>
      </c>
    </row>
    <row r="1236" spans="1:14" x14ac:dyDescent="0.25">
      <c r="A1236" s="521"/>
      <c r="B1236" s="385"/>
      <c r="C1236" s="390"/>
      <c r="D1236" s="400"/>
      <c r="E1236" s="399"/>
      <c r="F1236" s="384"/>
      <c r="G1236" s="384"/>
      <c r="H1236" s="390"/>
      <c r="I1236" s="384"/>
      <c r="J1236" s="390"/>
      <c r="K1236" s="392"/>
      <c r="L1236" s="385"/>
      <c r="M1236" s="385"/>
      <c r="N1236" s="386">
        <v>1249</v>
      </c>
    </row>
    <row r="1237" spans="1:14" x14ac:dyDescent="0.25">
      <c r="A1237" s="521"/>
      <c r="B1237" s="385"/>
      <c r="C1237" s="390"/>
      <c r="D1237" s="400"/>
      <c r="E1237" s="399"/>
      <c r="F1237" s="384"/>
      <c r="G1237" s="384"/>
      <c r="H1237" s="390"/>
      <c r="I1237" s="384"/>
      <c r="J1237" s="390"/>
      <c r="K1237" s="392"/>
      <c r="L1237" s="385"/>
      <c r="M1237" s="385"/>
      <c r="N1237" s="386">
        <v>1250</v>
      </c>
    </row>
    <row r="1238" spans="1:14" x14ac:dyDescent="0.25">
      <c r="A1238" s="522"/>
      <c r="C1238" s="280"/>
      <c r="D1238" s="310"/>
      <c r="E1238" s="286"/>
      <c r="F1238" s="228"/>
      <c r="G1238" s="228"/>
      <c r="H1238" s="280"/>
      <c r="I1238" s="228"/>
      <c r="J1238" s="280"/>
      <c r="K1238" s="281"/>
      <c r="N1238" s="284">
        <v>1251</v>
      </c>
    </row>
    <row r="1239" spans="1:14" x14ac:dyDescent="0.25">
      <c r="A1239" s="522"/>
      <c r="C1239" s="280"/>
      <c r="D1239" s="310"/>
      <c r="E1239" s="286"/>
      <c r="F1239" s="228"/>
      <c r="G1239" s="228"/>
      <c r="H1239" s="280"/>
      <c r="I1239" s="228"/>
      <c r="J1239" s="280"/>
      <c r="K1239" s="281"/>
      <c r="N1239" s="284">
        <v>1252</v>
      </c>
    </row>
    <row r="1240" spans="1:14" x14ac:dyDescent="0.25">
      <c r="A1240" s="522"/>
      <c r="C1240" s="280"/>
      <c r="D1240" s="310"/>
      <c r="E1240" s="286"/>
      <c r="F1240" s="228"/>
      <c r="G1240" s="228"/>
      <c r="H1240" s="280"/>
      <c r="I1240" s="228"/>
      <c r="J1240" s="280"/>
      <c r="K1240" s="281"/>
      <c r="N1240" s="284">
        <v>1253</v>
      </c>
    </row>
    <row r="1241" spans="1:14" x14ac:dyDescent="0.25">
      <c r="A1241" s="522"/>
      <c r="C1241" s="280"/>
      <c r="D1241" s="310"/>
      <c r="E1241" s="286"/>
      <c r="F1241" s="228"/>
      <c r="G1241" s="228"/>
      <c r="H1241" s="280"/>
      <c r="I1241" s="228"/>
      <c r="J1241" s="280"/>
      <c r="K1241" s="281"/>
      <c r="N1241" s="284">
        <v>1254</v>
      </c>
    </row>
    <row r="1242" spans="1:14" x14ac:dyDescent="0.25">
      <c r="A1242" s="522"/>
      <c r="C1242" s="280"/>
      <c r="D1242" s="310"/>
      <c r="E1242" s="286"/>
      <c r="F1242" s="228"/>
      <c r="G1242" s="228"/>
      <c r="H1242" s="280"/>
      <c r="I1242" s="228"/>
      <c r="J1242" s="280"/>
      <c r="K1242" s="281"/>
      <c r="N1242" s="284">
        <v>1255</v>
      </c>
    </row>
    <row r="1243" spans="1:14" x14ac:dyDescent="0.25">
      <c r="A1243" s="522"/>
      <c r="C1243" s="280"/>
      <c r="D1243" s="310"/>
      <c r="E1243" s="286"/>
      <c r="F1243" s="228"/>
      <c r="G1243" s="228"/>
      <c r="H1243" s="280"/>
      <c r="I1243" s="228"/>
      <c r="J1243" s="280"/>
      <c r="K1243" s="281"/>
      <c r="N1243" s="284">
        <v>1256</v>
      </c>
    </row>
    <row r="1244" spans="1:14" x14ac:dyDescent="0.25">
      <c r="A1244" s="522"/>
      <c r="C1244" s="280"/>
      <c r="D1244" s="310"/>
      <c r="E1244" s="286"/>
      <c r="F1244" s="228"/>
      <c r="G1244" s="228"/>
      <c r="H1244" s="280"/>
      <c r="I1244" s="228"/>
      <c r="J1244" s="280"/>
      <c r="K1244" s="281"/>
      <c r="N1244" s="284">
        <v>1257</v>
      </c>
    </row>
    <row r="1245" spans="1:14" x14ac:dyDescent="0.25">
      <c r="A1245" s="522"/>
      <c r="C1245" s="280"/>
      <c r="D1245" s="310"/>
      <c r="E1245" s="286"/>
      <c r="F1245" s="228"/>
      <c r="G1245" s="228"/>
      <c r="H1245" s="280"/>
      <c r="I1245" s="228"/>
      <c r="J1245" s="280"/>
      <c r="K1245" s="280"/>
      <c r="N1245" s="284">
        <v>1258</v>
      </c>
    </row>
    <row r="1246" spans="1:14" x14ac:dyDescent="0.25">
      <c r="A1246" s="522"/>
      <c r="C1246" s="280"/>
      <c r="D1246" s="310"/>
      <c r="E1246" s="286"/>
      <c r="F1246" s="228"/>
      <c r="G1246" s="228"/>
      <c r="H1246" s="280"/>
      <c r="I1246" s="228"/>
      <c r="J1246" s="280"/>
      <c r="K1246" s="281"/>
      <c r="N1246" s="284">
        <v>1259</v>
      </c>
    </row>
    <row r="1247" spans="1:14" x14ac:dyDescent="0.25">
      <c r="A1247" s="522"/>
      <c r="C1247" s="280"/>
      <c r="D1247" s="310"/>
      <c r="E1247" s="286"/>
      <c r="F1247" s="228"/>
      <c r="G1247" s="228"/>
      <c r="H1247" s="280"/>
      <c r="I1247" s="228"/>
      <c r="J1247" s="280"/>
      <c r="K1247" s="280"/>
      <c r="N1247" s="284">
        <v>1260</v>
      </c>
    </row>
    <row r="1248" spans="1:14" x14ac:dyDescent="0.25">
      <c r="A1248" s="522"/>
      <c r="C1248" s="280"/>
      <c r="D1248" s="310"/>
      <c r="E1248" s="286"/>
      <c r="F1248" s="228"/>
      <c r="G1248" s="228"/>
      <c r="H1248" s="280"/>
      <c r="I1248" s="228"/>
      <c r="J1248" s="280"/>
      <c r="K1248" s="280"/>
      <c r="N1248" s="284">
        <v>1261</v>
      </c>
    </row>
    <row r="1249" spans="1:14" x14ac:dyDescent="0.25">
      <c r="A1249" s="522"/>
      <c r="C1249" s="280"/>
      <c r="D1249" s="310"/>
      <c r="E1249" s="286"/>
      <c r="F1249" s="228"/>
      <c r="G1249" s="228"/>
      <c r="H1249" s="280"/>
      <c r="I1249" s="228"/>
      <c r="J1249" s="280"/>
      <c r="K1249" s="280"/>
      <c r="N1249" s="284">
        <v>1262</v>
      </c>
    </row>
    <row r="1250" spans="1:14" x14ac:dyDescent="0.25">
      <c r="A1250" s="522"/>
      <c r="C1250" s="280"/>
      <c r="D1250" s="310"/>
      <c r="E1250" s="286"/>
      <c r="F1250" s="228"/>
      <c r="G1250" s="228"/>
      <c r="H1250" s="280"/>
      <c r="I1250" s="228"/>
      <c r="J1250" s="280"/>
      <c r="K1250" s="281"/>
      <c r="N1250" s="284">
        <v>1263</v>
      </c>
    </row>
    <row r="1251" spans="1:14" x14ac:dyDescent="0.25">
      <c r="A1251" s="522"/>
      <c r="C1251" s="280"/>
      <c r="D1251" s="310"/>
      <c r="E1251" s="286"/>
      <c r="F1251" s="228"/>
      <c r="G1251" s="228"/>
      <c r="H1251" s="280"/>
      <c r="I1251" s="228"/>
      <c r="J1251" s="280"/>
      <c r="K1251" s="281"/>
      <c r="N1251" s="284">
        <v>1264</v>
      </c>
    </row>
    <row r="1252" spans="1:14" x14ac:dyDescent="0.25">
      <c r="A1252" s="522"/>
      <c r="C1252" s="280"/>
      <c r="D1252" s="310"/>
      <c r="E1252" s="286"/>
      <c r="F1252" s="228"/>
      <c r="G1252" s="228"/>
      <c r="H1252" s="280"/>
      <c r="I1252" s="228"/>
      <c r="J1252" s="280"/>
      <c r="K1252" s="280"/>
      <c r="N1252" s="284">
        <v>1265</v>
      </c>
    </row>
    <row r="1253" spans="1:14" x14ac:dyDescent="0.25">
      <c r="A1253" s="522"/>
      <c r="C1253" s="280"/>
      <c r="D1253" s="310"/>
      <c r="E1253" s="286"/>
      <c r="F1253" s="228"/>
      <c r="G1253" s="228"/>
      <c r="H1253" s="280"/>
      <c r="I1253" s="228"/>
      <c r="J1253" s="280"/>
      <c r="K1253" s="280"/>
      <c r="N1253" s="284">
        <v>1266</v>
      </c>
    </row>
    <row r="1254" spans="1:14" x14ac:dyDescent="0.25">
      <c r="A1254" s="522"/>
      <c r="C1254" s="280"/>
      <c r="D1254" s="310"/>
      <c r="E1254" s="286"/>
      <c r="F1254" s="228"/>
      <c r="G1254" s="228"/>
      <c r="H1254" s="280"/>
      <c r="I1254" s="228"/>
      <c r="J1254" s="280"/>
      <c r="K1254" s="281"/>
      <c r="N1254" s="284">
        <v>1267</v>
      </c>
    </row>
    <row r="1255" spans="1:14" x14ac:dyDescent="0.25">
      <c r="A1255" s="522"/>
      <c r="C1255" s="280"/>
      <c r="D1255" s="310"/>
      <c r="E1255" s="286"/>
      <c r="F1255" s="228"/>
      <c r="G1255" s="228"/>
      <c r="H1255" s="280"/>
      <c r="I1255" s="228"/>
      <c r="J1255" s="280"/>
      <c r="K1255" s="281"/>
      <c r="N1255" s="284">
        <v>1268</v>
      </c>
    </row>
    <row r="1256" spans="1:14" x14ac:dyDescent="0.25">
      <c r="A1256" s="522"/>
      <c r="C1256" s="280"/>
      <c r="D1256" s="310"/>
      <c r="E1256" s="286"/>
      <c r="F1256" s="228"/>
      <c r="G1256" s="228"/>
      <c r="H1256" s="280"/>
      <c r="I1256" s="228"/>
      <c r="J1256" s="280"/>
      <c r="K1256" s="280"/>
      <c r="N1256" s="284">
        <v>1269</v>
      </c>
    </row>
    <row r="1257" spans="1:14" x14ac:dyDescent="0.25">
      <c r="A1257" s="522"/>
      <c r="C1257" s="280"/>
      <c r="D1257" s="310"/>
      <c r="E1257" s="286"/>
      <c r="F1257" s="228"/>
      <c r="G1257" s="228"/>
      <c r="H1257" s="280"/>
      <c r="I1257" s="228"/>
      <c r="J1257" s="280"/>
      <c r="K1257" s="280"/>
      <c r="N1257" s="284">
        <v>1270</v>
      </c>
    </row>
    <row r="1258" spans="1:14" x14ac:dyDescent="0.25">
      <c r="A1258" s="522"/>
      <c r="C1258" s="280"/>
      <c r="D1258" s="310"/>
      <c r="E1258" s="286"/>
      <c r="F1258" s="228"/>
      <c r="G1258" s="228"/>
      <c r="H1258" s="280"/>
      <c r="I1258" s="228"/>
      <c r="J1258" s="280"/>
      <c r="K1258" s="281"/>
      <c r="N1258" s="284">
        <v>1271</v>
      </c>
    </row>
    <row r="1259" spans="1:14" x14ac:dyDescent="0.25">
      <c r="A1259" s="522"/>
      <c r="C1259" s="280"/>
      <c r="D1259" s="310"/>
      <c r="E1259" s="286"/>
      <c r="F1259" s="228"/>
      <c r="G1259" s="228"/>
      <c r="H1259" s="280"/>
      <c r="I1259" s="228"/>
      <c r="J1259" s="280"/>
      <c r="K1259" s="281"/>
      <c r="N1259" s="284">
        <v>1272</v>
      </c>
    </row>
    <row r="1260" spans="1:14" x14ac:dyDescent="0.25">
      <c r="A1260" s="522"/>
      <c r="C1260" s="280"/>
      <c r="D1260" s="310"/>
      <c r="E1260" s="286"/>
      <c r="F1260" s="228"/>
      <c r="G1260" s="228"/>
      <c r="H1260" s="280"/>
      <c r="I1260" s="228"/>
      <c r="J1260" s="280"/>
      <c r="K1260" s="281"/>
      <c r="N1260" s="284">
        <v>1273</v>
      </c>
    </row>
    <row r="1261" spans="1:14" x14ac:dyDescent="0.25">
      <c r="A1261" s="522"/>
      <c r="C1261" s="280"/>
      <c r="D1261" s="310"/>
      <c r="E1261" s="286"/>
      <c r="F1261" s="228"/>
      <c r="G1261" s="228"/>
      <c r="H1261" s="280"/>
      <c r="I1261" s="228"/>
      <c r="J1261" s="280"/>
      <c r="K1261" s="281"/>
      <c r="N1261" s="284">
        <v>1274</v>
      </c>
    </row>
    <row r="1262" spans="1:14" x14ac:dyDescent="0.25">
      <c r="A1262" s="522"/>
      <c r="C1262" s="280"/>
      <c r="D1262" s="310"/>
      <c r="E1262" s="286"/>
      <c r="F1262" s="228"/>
      <c r="G1262" s="228"/>
      <c r="H1262" s="280"/>
      <c r="I1262" s="228"/>
      <c r="J1262" s="280"/>
      <c r="K1262" s="280"/>
      <c r="N1262" s="284">
        <v>1275</v>
      </c>
    </row>
    <row r="1263" spans="1:14" x14ac:dyDescent="0.25">
      <c r="A1263" s="522"/>
      <c r="C1263" s="280"/>
      <c r="D1263" s="310"/>
      <c r="E1263" s="286"/>
      <c r="F1263" s="228"/>
      <c r="G1263" s="228"/>
      <c r="H1263" s="280"/>
      <c r="I1263" s="228"/>
      <c r="J1263" s="280"/>
      <c r="K1263" s="280"/>
      <c r="N1263" s="284">
        <v>1276</v>
      </c>
    </row>
    <row r="1264" spans="1:14" x14ac:dyDescent="0.25">
      <c r="A1264" s="522"/>
      <c r="C1264" s="280"/>
      <c r="D1264" s="302"/>
      <c r="E1264" s="286"/>
      <c r="F1264" s="228"/>
      <c r="G1264" s="228"/>
      <c r="H1264" s="282"/>
      <c r="I1264" s="228"/>
      <c r="J1264" s="280"/>
      <c r="K1264" s="281"/>
      <c r="N1264" s="284">
        <v>1277</v>
      </c>
    </row>
    <row r="1265" spans="1:14" x14ac:dyDescent="0.25">
      <c r="A1265" s="522"/>
      <c r="C1265" s="280"/>
      <c r="D1265" s="304"/>
      <c r="E1265" s="286"/>
      <c r="F1265" s="228"/>
      <c r="G1265" s="228"/>
      <c r="H1265" s="303"/>
      <c r="I1265" s="228"/>
      <c r="J1265" s="280"/>
      <c r="K1265" s="281"/>
      <c r="N1265" s="284">
        <v>1278</v>
      </c>
    </row>
    <row r="1266" spans="1:14" x14ac:dyDescent="0.25">
      <c r="A1266" s="522"/>
      <c r="C1266" s="280"/>
      <c r="D1266" s="304"/>
      <c r="E1266" s="286"/>
      <c r="F1266" s="228"/>
      <c r="G1266" s="228"/>
      <c r="H1266" s="303"/>
      <c r="I1266" s="228"/>
      <c r="J1266" s="280"/>
      <c r="K1266" s="280"/>
      <c r="N1266" s="284">
        <v>1279</v>
      </c>
    </row>
    <row r="1267" spans="1:14" x14ac:dyDescent="0.25">
      <c r="A1267" s="522"/>
      <c r="C1267" s="280"/>
      <c r="D1267" s="304"/>
      <c r="E1267" s="286"/>
      <c r="F1267" s="228"/>
      <c r="G1267" s="228"/>
      <c r="H1267" s="303"/>
      <c r="I1267" s="228"/>
      <c r="J1267" s="280"/>
      <c r="K1267" s="281"/>
      <c r="N1267" s="284">
        <v>1280</v>
      </c>
    </row>
    <row r="1268" spans="1:14" x14ac:dyDescent="0.25">
      <c r="A1268" s="522"/>
      <c r="C1268" s="280"/>
      <c r="D1268" s="304"/>
      <c r="E1268" s="286"/>
      <c r="F1268" s="228"/>
      <c r="G1268" s="228"/>
      <c r="H1268" s="303"/>
      <c r="I1268" s="228"/>
      <c r="J1268" s="280"/>
      <c r="K1268" s="281"/>
      <c r="N1268" s="284">
        <v>1281</v>
      </c>
    </row>
    <row r="1269" spans="1:14" x14ac:dyDescent="0.25">
      <c r="A1269" s="522"/>
      <c r="C1269" s="280"/>
      <c r="D1269" s="304"/>
      <c r="E1269" s="286"/>
      <c r="F1269" s="228"/>
      <c r="G1269" s="228"/>
      <c r="H1269" s="303"/>
      <c r="I1269" s="228"/>
      <c r="J1269" s="280"/>
      <c r="K1269" s="281"/>
      <c r="N1269" s="284">
        <v>1282</v>
      </c>
    </row>
    <row r="1270" spans="1:14" x14ac:dyDescent="0.25">
      <c r="A1270" s="522"/>
      <c r="C1270" s="280"/>
      <c r="D1270" s="304"/>
      <c r="E1270" s="286"/>
      <c r="F1270" s="228"/>
      <c r="G1270" s="228"/>
      <c r="H1270" s="303"/>
      <c r="I1270" s="228"/>
      <c r="J1270" s="280"/>
      <c r="K1270" s="281"/>
      <c r="N1270" s="284">
        <v>1283</v>
      </c>
    </row>
    <row r="1271" spans="1:14" x14ac:dyDescent="0.25">
      <c r="A1271" s="522"/>
      <c r="C1271" s="280"/>
      <c r="D1271" s="304"/>
      <c r="E1271" s="286"/>
      <c r="F1271" s="228"/>
      <c r="G1271" s="228"/>
      <c r="H1271" s="303"/>
      <c r="I1271" s="228"/>
      <c r="J1271" s="280"/>
      <c r="K1271" s="280"/>
      <c r="N1271" s="284">
        <v>1284</v>
      </c>
    </row>
    <row r="1272" spans="1:14" x14ac:dyDescent="0.25">
      <c r="A1272" s="522"/>
      <c r="C1272" s="280"/>
      <c r="D1272" s="304"/>
      <c r="E1272" s="286"/>
      <c r="F1272" s="228"/>
      <c r="G1272" s="228"/>
      <c r="H1272" s="303"/>
      <c r="I1272" s="228"/>
      <c r="J1272" s="280"/>
      <c r="K1272" s="281"/>
      <c r="N1272" s="284">
        <v>1285</v>
      </c>
    </row>
    <row r="1273" spans="1:14" x14ac:dyDescent="0.25">
      <c r="A1273" s="522"/>
      <c r="C1273" s="280"/>
      <c r="D1273" s="304"/>
      <c r="E1273" s="286"/>
      <c r="F1273" s="228"/>
      <c r="G1273" s="228"/>
      <c r="H1273" s="303"/>
      <c r="I1273" s="228"/>
      <c r="J1273" s="280"/>
      <c r="K1273" s="281"/>
      <c r="N1273" s="284">
        <v>1286</v>
      </c>
    </row>
    <row r="1274" spans="1:14" x14ac:dyDescent="0.25">
      <c r="A1274" s="522"/>
      <c r="C1274" s="280"/>
      <c r="D1274" s="304"/>
      <c r="E1274" s="286"/>
      <c r="F1274" s="228"/>
      <c r="G1274" s="228"/>
      <c r="H1274" s="303"/>
      <c r="I1274" s="228"/>
      <c r="J1274" s="280"/>
      <c r="K1274" s="280"/>
      <c r="N1274" s="284">
        <v>1287</v>
      </c>
    </row>
    <row r="1275" spans="1:14" x14ac:dyDescent="0.25">
      <c r="A1275" s="522"/>
      <c r="C1275" s="280"/>
      <c r="D1275" s="304"/>
      <c r="E1275" s="286"/>
      <c r="F1275" s="228"/>
      <c r="G1275" s="228"/>
      <c r="H1275" s="303"/>
      <c r="I1275" s="228"/>
      <c r="J1275" s="280"/>
      <c r="K1275" s="281"/>
      <c r="N1275" s="284">
        <v>1288</v>
      </c>
    </row>
    <row r="1276" spans="1:14" x14ac:dyDescent="0.25">
      <c r="A1276" s="522"/>
      <c r="C1276" s="280"/>
      <c r="D1276" s="304"/>
      <c r="E1276" s="286"/>
      <c r="F1276" s="228"/>
      <c r="G1276" s="228"/>
      <c r="H1276" s="303"/>
      <c r="I1276" s="228"/>
      <c r="J1276" s="280"/>
      <c r="K1276" s="281"/>
      <c r="N1276" s="284">
        <v>1289</v>
      </c>
    </row>
    <row r="1277" spans="1:14" x14ac:dyDescent="0.25">
      <c r="A1277" s="522"/>
      <c r="C1277" s="280"/>
      <c r="D1277" s="304"/>
      <c r="E1277" s="286"/>
      <c r="F1277" s="228"/>
      <c r="G1277" s="228"/>
      <c r="H1277" s="303"/>
      <c r="I1277" s="228"/>
      <c r="J1277" s="280"/>
      <c r="K1277" s="281"/>
      <c r="N1277" s="284">
        <v>1290</v>
      </c>
    </row>
    <row r="1278" spans="1:14" x14ac:dyDescent="0.25">
      <c r="A1278" s="522"/>
      <c r="C1278" s="280"/>
      <c r="D1278" s="304"/>
      <c r="E1278" s="286"/>
      <c r="F1278" s="228"/>
      <c r="G1278" s="228"/>
      <c r="H1278" s="303"/>
      <c r="I1278" s="228"/>
      <c r="J1278" s="280"/>
      <c r="K1278" s="281"/>
      <c r="N1278" s="284">
        <v>1291</v>
      </c>
    </row>
    <row r="1279" spans="1:14" x14ac:dyDescent="0.25">
      <c r="A1279" s="522"/>
      <c r="C1279" s="280"/>
      <c r="D1279" s="310"/>
      <c r="E1279" s="286"/>
      <c r="F1279" s="228"/>
      <c r="G1279" s="228"/>
      <c r="H1279" s="280"/>
      <c r="I1279" s="228"/>
      <c r="J1279" s="280"/>
      <c r="K1279" s="281"/>
      <c r="N1279" s="284">
        <v>1292</v>
      </c>
    </row>
    <row r="1280" spans="1:14" x14ac:dyDescent="0.25">
      <c r="A1280" s="522"/>
      <c r="C1280" s="280"/>
      <c r="D1280" s="302"/>
      <c r="E1280" s="286"/>
      <c r="F1280" s="228"/>
      <c r="G1280" s="228"/>
      <c r="H1280" s="282"/>
      <c r="I1280" s="228"/>
      <c r="J1280" s="280"/>
      <c r="K1280" s="281"/>
      <c r="N1280" s="284">
        <v>1293</v>
      </c>
    </row>
    <row r="1281" spans="1:14" x14ac:dyDescent="0.25">
      <c r="A1281" s="522"/>
      <c r="C1281" s="280"/>
      <c r="D1281" s="304"/>
      <c r="E1281" s="286"/>
      <c r="F1281" s="228"/>
      <c r="G1281" s="228"/>
      <c r="H1281" s="303"/>
      <c r="I1281" s="228"/>
      <c r="J1281" s="280"/>
      <c r="K1281" s="280"/>
      <c r="N1281" s="284">
        <v>1294</v>
      </c>
    </row>
    <row r="1282" spans="1:14" x14ac:dyDescent="0.25">
      <c r="A1282" s="522"/>
      <c r="C1282" s="280"/>
      <c r="D1282" s="304"/>
      <c r="E1282" s="286"/>
      <c r="F1282" s="228"/>
      <c r="G1282" s="228"/>
      <c r="H1282" s="303"/>
      <c r="I1282" s="228"/>
      <c r="J1282" s="280"/>
      <c r="K1282" s="280"/>
      <c r="N1282" s="284">
        <v>1295</v>
      </c>
    </row>
    <row r="1283" spans="1:14" x14ac:dyDescent="0.25">
      <c r="A1283" s="522"/>
      <c r="C1283" s="280"/>
      <c r="D1283" s="304"/>
      <c r="E1283" s="286"/>
      <c r="F1283" s="228"/>
      <c r="G1283" s="228"/>
      <c r="H1283" s="303"/>
      <c r="I1283" s="228"/>
      <c r="J1283" s="280"/>
      <c r="K1283" s="281"/>
      <c r="N1283" s="284">
        <v>1296</v>
      </c>
    </row>
    <row r="1284" spans="1:14" x14ac:dyDescent="0.25">
      <c r="A1284" s="522"/>
      <c r="C1284" s="280"/>
      <c r="D1284" s="304"/>
      <c r="E1284" s="286"/>
      <c r="F1284" s="228"/>
      <c r="G1284" s="228"/>
      <c r="H1284" s="303"/>
      <c r="I1284" s="228"/>
      <c r="J1284" s="280"/>
      <c r="K1284" s="281"/>
      <c r="N1284" s="284">
        <v>1297</v>
      </c>
    </row>
    <row r="1285" spans="1:14" x14ac:dyDescent="0.25">
      <c r="A1285" s="522"/>
      <c r="C1285" s="280"/>
      <c r="D1285" s="304"/>
      <c r="E1285" s="286"/>
      <c r="F1285" s="228"/>
      <c r="G1285" s="228"/>
      <c r="H1285" s="303"/>
      <c r="I1285" s="228"/>
      <c r="J1285" s="280"/>
      <c r="K1285" s="281"/>
      <c r="N1285" s="284">
        <v>1298</v>
      </c>
    </row>
    <row r="1286" spans="1:14" x14ac:dyDescent="0.25">
      <c r="A1286" s="522"/>
      <c r="C1286" s="280"/>
      <c r="D1286" s="304"/>
      <c r="E1286" s="286"/>
      <c r="F1286" s="228"/>
      <c r="G1286" s="228"/>
      <c r="H1286" s="303"/>
      <c r="I1286" s="228"/>
      <c r="J1286" s="280"/>
      <c r="K1286" s="280"/>
      <c r="N1286" s="284">
        <v>1299</v>
      </c>
    </row>
    <row r="1287" spans="1:14" x14ac:dyDescent="0.25">
      <c r="A1287" s="522"/>
      <c r="C1287" s="280"/>
      <c r="D1287" s="304"/>
      <c r="E1287" s="286"/>
      <c r="F1287" s="228"/>
      <c r="G1287" s="228"/>
      <c r="H1287" s="303"/>
      <c r="I1287" s="228"/>
      <c r="J1287" s="280"/>
      <c r="K1287" s="281"/>
      <c r="N1287" s="284">
        <v>1300</v>
      </c>
    </row>
    <row r="1288" spans="1:14" x14ac:dyDescent="0.25">
      <c r="A1288" s="522"/>
      <c r="C1288" s="282"/>
      <c r="D1288" s="304"/>
      <c r="E1288" s="286"/>
      <c r="F1288" s="228"/>
      <c r="G1288" s="228"/>
      <c r="H1288" s="303"/>
      <c r="I1288" s="228"/>
      <c r="J1288" s="282"/>
      <c r="K1288" s="283"/>
      <c r="N1288" s="284">
        <v>1301</v>
      </c>
    </row>
    <row r="1289" spans="1:14" x14ac:dyDescent="0.25">
      <c r="A1289" s="522"/>
      <c r="C1289" s="303"/>
      <c r="D1289" s="304"/>
      <c r="E1289" s="287"/>
      <c r="F1289" s="228"/>
      <c r="G1289" s="228"/>
      <c r="H1289" s="303"/>
      <c r="I1289" s="228"/>
      <c r="J1289" s="303"/>
      <c r="K1289" s="305"/>
      <c r="N1289" s="284">
        <v>1302</v>
      </c>
    </row>
    <row r="1290" spans="1:14" x14ac:dyDescent="0.25">
      <c r="A1290" s="522"/>
      <c r="C1290" s="307"/>
      <c r="D1290" s="304"/>
      <c r="E1290" s="311"/>
      <c r="F1290" s="228"/>
      <c r="G1290" s="228"/>
      <c r="H1290" s="303"/>
      <c r="I1290" s="228"/>
      <c r="J1290" s="307"/>
      <c r="K1290" s="309"/>
      <c r="N1290" s="284">
        <v>1303</v>
      </c>
    </row>
    <row r="1291" spans="1:14" x14ac:dyDescent="0.25">
      <c r="A1291" s="522"/>
      <c r="C1291" s="307"/>
      <c r="D1291" s="304"/>
      <c r="E1291" s="311"/>
      <c r="F1291" s="228"/>
      <c r="G1291" s="228"/>
      <c r="H1291" s="303"/>
      <c r="I1291" s="228"/>
      <c r="J1291" s="307"/>
      <c r="K1291" s="309"/>
      <c r="N1291" s="284">
        <v>1304</v>
      </c>
    </row>
    <row r="1292" spans="1:14" x14ac:dyDescent="0.25">
      <c r="A1292" s="522"/>
      <c r="C1292" s="307"/>
      <c r="D1292" s="304"/>
      <c r="E1292" s="311"/>
      <c r="F1292" s="228"/>
      <c r="G1292" s="228"/>
      <c r="H1292" s="303"/>
      <c r="I1292" s="228"/>
      <c r="J1292" s="307"/>
      <c r="K1292" s="283"/>
      <c r="N1292" s="284">
        <v>1305</v>
      </c>
    </row>
    <row r="1293" spans="1:14" x14ac:dyDescent="0.25">
      <c r="A1293" s="522"/>
      <c r="C1293" s="307"/>
      <c r="D1293" s="304"/>
      <c r="E1293" s="311"/>
      <c r="F1293" s="228"/>
      <c r="G1293" s="228"/>
      <c r="H1293" s="303"/>
      <c r="I1293" s="228"/>
      <c r="J1293" s="307"/>
      <c r="K1293" s="305"/>
      <c r="N1293" s="284">
        <v>1306</v>
      </c>
    </row>
    <row r="1294" spans="1:14" x14ac:dyDescent="0.25">
      <c r="A1294" s="522"/>
      <c r="C1294" s="307"/>
      <c r="D1294" s="304"/>
      <c r="E1294" s="311"/>
      <c r="F1294" s="228"/>
      <c r="G1294" s="228"/>
      <c r="H1294" s="303"/>
      <c r="I1294" s="228"/>
      <c r="J1294" s="307"/>
      <c r="K1294" s="305"/>
      <c r="N1294" s="284">
        <v>1307</v>
      </c>
    </row>
    <row r="1295" spans="1:14" x14ac:dyDescent="0.25">
      <c r="A1295" s="522"/>
      <c r="C1295" s="307"/>
      <c r="D1295" s="304"/>
      <c r="E1295" s="311"/>
      <c r="F1295" s="228"/>
      <c r="G1295" s="228"/>
      <c r="H1295" s="303"/>
      <c r="I1295" s="228"/>
      <c r="J1295" s="307"/>
      <c r="K1295" s="305"/>
      <c r="N1295" s="284">
        <v>1308</v>
      </c>
    </row>
    <row r="1296" spans="1:14" x14ac:dyDescent="0.25">
      <c r="A1296" s="522"/>
      <c r="C1296" s="307"/>
      <c r="D1296" s="304"/>
      <c r="E1296" s="311"/>
      <c r="F1296" s="228"/>
      <c r="G1296" s="228"/>
      <c r="H1296" s="303"/>
      <c r="I1296" s="228"/>
      <c r="J1296" s="307"/>
      <c r="K1296" s="305"/>
      <c r="N1296" s="284">
        <v>1309</v>
      </c>
    </row>
    <row r="1297" spans="1:14" x14ac:dyDescent="0.25">
      <c r="A1297" s="522"/>
      <c r="C1297" s="307"/>
      <c r="D1297" s="304"/>
      <c r="E1297" s="311"/>
      <c r="F1297" s="228"/>
      <c r="G1297" s="228"/>
      <c r="H1297" s="303"/>
      <c r="I1297" s="228"/>
      <c r="J1297" s="307"/>
      <c r="K1297" s="303"/>
      <c r="N1297" s="284">
        <v>1310</v>
      </c>
    </row>
    <row r="1298" spans="1:14" x14ac:dyDescent="0.25">
      <c r="A1298" s="522"/>
      <c r="C1298" s="307"/>
      <c r="D1298" s="304"/>
      <c r="E1298" s="311"/>
      <c r="F1298" s="228"/>
      <c r="G1298" s="228"/>
      <c r="H1298" s="303"/>
      <c r="I1298" s="228"/>
      <c r="J1298" s="307"/>
      <c r="K1298" s="305"/>
      <c r="N1298" s="284">
        <v>1311</v>
      </c>
    </row>
    <row r="1299" spans="1:14" x14ac:dyDescent="0.25">
      <c r="A1299" s="522"/>
      <c r="C1299" s="307"/>
      <c r="D1299" s="304"/>
      <c r="E1299" s="311"/>
      <c r="F1299" s="228"/>
      <c r="G1299" s="228"/>
      <c r="H1299" s="303"/>
      <c r="I1299" s="228"/>
      <c r="J1299" s="307"/>
      <c r="K1299" s="303"/>
      <c r="N1299" s="284">
        <v>1312</v>
      </c>
    </row>
    <row r="1300" spans="1:14" x14ac:dyDescent="0.25">
      <c r="A1300" s="522"/>
      <c r="C1300" s="307"/>
      <c r="D1300" s="304"/>
      <c r="E1300" s="311"/>
      <c r="F1300" s="228"/>
      <c r="G1300" s="228"/>
      <c r="H1300" s="303"/>
      <c r="I1300" s="228"/>
      <c r="J1300" s="307"/>
      <c r="K1300" s="305"/>
      <c r="N1300" s="284">
        <v>1313</v>
      </c>
    </row>
    <row r="1301" spans="1:14" x14ac:dyDescent="0.25">
      <c r="A1301" s="522"/>
      <c r="C1301" s="307"/>
      <c r="D1301" s="304"/>
      <c r="E1301" s="311"/>
      <c r="F1301" s="228"/>
      <c r="G1301" s="228"/>
      <c r="H1301" s="303"/>
      <c r="I1301" s="228"/>
      <c r="J1301" s="307"/>
      <c r="K1301" s="303"/>
      <c r="N1301" s="284">
        <v>1314</v>
      </c>
    </row>
    <row r="1302" spans="1:14" x14ac:dyDescent="0.25">
      <c r="A1302" s="522"/>
      <c r="C1302" s="307"/>
      <c r="D1302" s="304"/>
      <c r="E1302" s="311"/>
      <c r="F1302" s="228"/>
      <c r="G1302" s="228"/>
      <c r="H1302" s="303"/>
      <c r="I1302" s="228"/>
      <c r="J1302" s="307"/>
      <c r="K1302" s="303"/>
      <c r="N1302" s="284">
        <v>1315</v>
      </c>
    </row>
    <row r="1303" spans="1:14" x14ac:dyDescent="0.25">
      <c r="A1303" s="522"/>
      <c r="C1303" s="307"/>
      <c r="D1303" s="304"/>
      <c r="E1303" s="311"/>
      <c r="F1303" s="228"/>
      <c r="G1303" s="228"/>
      <c r="H1303" s="303"/>
      <c r="I1303" s="228"/>
      <c r="J1303" s="307"/>
      <c r="K1303" s="305"/>
      <c r="N1303" s="284">
        <v>1316</v>
      </c>
    </row>
    <row r="1304" spans="1:14" x14ac:dyDescent="0.25">
      <c r="A1304" s="522"/>
      <c r="C1304" s="307"/>
      <c r="D1304" s="304"/>
      <c r="E1304" s="311"/>
      <c r="F1304" s="228"/>
      <c r="G1304" s="228"/>
      <c r="H1304" s="303"/>
      <c r="I1304" s="228"/>
      <c r="J1304" s="307"/>
      <c r="K1304" s="303"/>
      <c r="N1304" s="284">
        <v>1317</v>
      </c>
    </row>
    <row r="1305" spans="1:14" x14ac:dyDescent="0.25">
      <c r="A1305" s="522"/>
      <c r="C1305" s="307"/>
      <c r="D1305" s="304"/>
      <c r="E1305" s="311"/>
      <c r="F1305" s="228"/>
      <c r="G1305" s="228"/>
      <c r="H1305" s="303"/>
      <c r="I1305" s="228"/>
      <c r="J1305" s="307"/>
      <c r="K1305" s="305"/>
      <c r="N1305" s="284">
        <v>1318</v>
      </c>
    </row>
    <row r="1306" spans="1:14" x14ac:dyDescent="0.25">
      <c r="A1306" s="522"/>
      <c r="C1306" s="307"/>
      <c r="D1306" s="304"/>
      <c r="E1306" s="311"/>
      <c r="F1306" s="228"/>
      <c r="G1306" s="228"/>
      <c r="H1306" s="303"/>
      <c r="I1306" s="228"/>
      <c r="J1306" s="307"/>
      <c r="K1306" s="305"/>
      <c r="N1306" s="284">
        <v>1319</v>
      </c>
    </row>
    <row r="1307" spans="1:14" x14ac:dyDescent="0.25">
      <c r="A1307" s="522"/>
      <c r="C1307" s="282"/>
      <c r="D1307" s="304"/>
      <c r="E1307" s="287"/>
      <c r="F1307" s="228"/>
      <c r="G1307" s="228"/>
      <c r="H1307" s="303"/>
      <c r="I1307" s="228"/>
      <c r="J1307" s="282"/>
      <c r="K1307" s="305"/>
      <c r="N1307" s="284">
        <v>1320</v>
      </c>
    </row>
    <row r="1308" spans="1:14" x14ac:dyDescent="0.25">
      <c r="A1308" s="522"/>
      <c r="C1308" s="303"/>
      <c r="D1308" s="304"/>
      <c r="E1308" s="306"/>
      <c r="F1308" s="228"/>
      <c r="G1308" s="228"/>
      <c r="H1308" s="303"/>
      <c r="I1308" s="228"/>
      <c r="J1308" s="303"/>
      <c r="K1308" s="305"/>
      <c r="N1308" s="284">
        <v>1321</v>
      </c>
    </row>
    <row r="1309" spans="1:14" x14ac:dyDescent="0.25">
      <c r="A1309" s="522"/>
      <c r="C1309" s="303"/>
      <c r="D1309" s="304"/>
      <c r="E1309" s="306"/>
      <c r="F1309" s="228"/>
      <c r="G1309" s="228"/>
      <c r="H1309" s="303"/>
      <c r="I1309" s="228"/>
      <c r="J1309" s="303"/>
      <c r="K1309" s="305"/>
      <c r="N1309" s="284">
        <v>1322</v>
      </c>
    </row>
    <row r="1310" spans="1:14" x14ac:dyDescent="0.25">
      <c r="A1310" s="522"/>
      <c r="C1310" s="303"/>
      <c r="D1310" s="304"/>
      <c r="E1310" s="306"/>
      <c r="F1310" s="228"/>
      <c r="G1310" s="228"/>
      <c r="H1310" s="303"/>
      <c r="I1310" s="228"/>
      <c r="J1310" s="303"/>
      <c r="K1310" s="303"/>
      <c r="N1310" s="284">
        <v>1323</v>
      </c>
    </row>
    <row r="1311" spans="1:14" x14ac:dyDescent="0.25">
      <c r="A1311" s="522"/>
      <c r="C1311" s="303"/>
      <c r="D1311" s="304"/>
      <c r="E1311" s="306"/>
      <c r="F1311" s="228"/>
      <c r="G1311" s="228"/>
      <c r="H1311" s="303"/>
      <c r="I1311" s="228"/>
      <c r="J1311" s="303"/>
      <c r="K1311" s="305"/>
      <c r="N1311" s="284">
        <v>1324</v>
      </c>
    </row>
    <row r="1312" spans="1:14" x14ac:dyDescent="0.25">
      <c r="A1312" s="522"/>
      <c r="C1312" s="303"/>
      <c r="D1312" s="304"/>
      <c r="E1312" s="306"/>
      <c r="F1312" s="228"/>
      <c r="G1312" s="228"/>
      <c r="H1312" s="303"/>
      <c r="I1312" s="228"/>
      <c r="J1312" s="303"/>
      <c r="K1312" s="309"/>
      <c r="N1312" s="284">
        <v>1325</v>
      </c>
    </row>
    <row r="1313" spans="1:14" x14ac:dyDescent="0.25">
      <c r="A1313" s="522"/>
      <c r="C1313" s="303"/>
      <c r="D1313" s="304"/>
      <c r="E1313" s="306"/>
      <c r="F1313" s="228"/>
      <c r="G1313" s="228"/>
      <c r="H1313" s="303"/>
      <c r="I1313" s="228"/>
      <c r="J1313" s="303"/>
      <c r="K1313" s="283"/>
      <c r="N1313" s="284">
        <v>1326</v>
      </c>
    </row>
    <row r="1314" spans="1:14" x14ac:dyDescent="0.25">
      <c r="A1314" s="522"/>
      <c r="C1314" s="303"/>
      <c r="D1314" s="304"/>
      <c r="E1314" s="306"/>
      <c r="F1314" s="228"/>
      <c r="G1314" s="228"/>
      <c r="H1314" s="303"/>
      <c r="I1314" s="228"/>
      <c r="J1314" s="303"/>
      <c r="K1314" s="283"/>
      <c r="N1314" s="284">
        <v>1327</v>
      </c>
    </row>
    <row r="1315" spans="1:14" x14ac:dyDescent="0.25">
      <c r="A1315" s="522"/>
      <c r="C1315" s="303"/>
      <c r="D1315" s="304"/>
      <c r="E1315" s="306"/>
      <c r="F1315" s="228"/>
      <c r="G1315" s="228"/>
      <c r="H1315" s="303"/>
      <c r="I1315" s="228"/>
      <c r="J1315" s="303"/>
      <c r="K1315" s="307"/>
      <c r="N1315" s="284">
        <v>1328</v>
      </c>
    </row>
    <row r="1316" spans="1:14" x14ac:dyDescent="0.25">
      <c r="A1316" s="522"/>
      <c r="C1316" s="282"/>
      <c r="D1316" s="302"/>
      <c r="E1316" s="287"/>
      <c r="F1316" s="228"/>
      <c r="G1316" s="228"/>
      <c r="H1316" s="282"/>
      <c r="I1316" s="228"/>
      <c r="J1316" s="282"/>
      <c r="K1316" s="309"/>
      <c r="N1316" s="284">
        <v>1329</v>
      </c>
    </row>
    <row r="1317" spans="1:14" x14ac:dyDescent="0.25">
      <c r="A1317" s="522"/>
      <c r="C1317" s="282"/>
      <c r="D1317" s="302"/>
      <c r="E1317" s="287"/>
      <c r="F1317" s="228"/>
      <c r="G1317" s="228"/>
      <c r="H1317" s="282"/>
      <c r="I1317" s="228"/>
      <c r="J1317" s="282"/>
      <c r="K1317" s="282"/>
      <c r="N1317" s="284">
        <v>1330</v>
      </c>
    </row>
    <row r="1318" spans="1:14" x14ac:dyDescent="0.25">
      <c r="A1318" s="522"/>
      <c r="C1318" s="282"/>
      <c r="D1318" s="302"/>
      <c r="E1318" s="287"/>
      <c r="F1318" s="228"/>
      <c r="G1318" s="228"/>
      <c r="H1318" s="282"/>
      <c r="I1318" s="228"/>
      <c r="J1318" s="282"/>
      <c r="K1318" s="283"/>
      <c r="N1318" s="284">
        <v>1331</v>
      </c>
    </row>
    <row r="1319" spans="1:14" x14ac:dyDescent="0.25">
      <c r="A1319" s="522"/>
      <c r="C1319" s="282"/>
      <c r="D1319" s="302"/>
      <c r="E1319" s="287"/>
      <c r="F1319" s="228"/>
      <c r="G1319" s="228"/>
      <c r="H1319" s="282"/>
      <c r="I1319" s="228"/>
      <c r="J1319" s="282"/>
      <c r="K1319" s="282"/>
      <c r="N1319" s="284">
        <v>1332</v>
      </c>
    </row>
    <row r="1320" spans="1:14" x14ac:dyDescent="0.25">
      <c r="A1320" s="522"/>
      <c r="C1320" s="282"/>
      <c r="D1320" s="302"/>
      <c r="E1320" s="287"/>
      <c r="F1320" s="228"/>
      <c r="G1320" s="228"/>
      <c r="H1320" s="282"/>
      <c r="I1320" s="228"/>
      <c r="J1320" s="282"/>
      <c r="K1320" s="283"/>
      <c r="N1320" s="284">
        <v>1333</v>
      </c>
    </row>
    <row r="1321" spans="1:14" x14ac:dyDescent="0.25">
      <c r="A1321" s="522"/>
      <c r="C1321" s="282"/>
      <c r="D1321" s="302"/>
      <c r="E1321" s="287"/>
      <c r="F1321" s="228"/>
      <c r="G1321" s="228"/>
      <c r="H1321" s="282"/>
      <c r="I1321" s="228"/>
      <c r="J1321" s="282"/>
      <c r="K1321" s="283"/>
      <c r="N1321" s="284">
        <v>1334</v>
      </c>
    </row>
    <row r="1322" spans="1:14" x14ac:dyDescent="0.25">
      <c r="A1322" s="522"/>
      <c r="C1322" s="282"/>
      <c r="D1322" s="302"/>
      <c r="E1322" s="287"/>
      <c r="F1322" s="228"/>
      <c r="G1322" s="228"/>
      <c r="H1322" s="282"/>
      <c r="I1322" s="228"/>
      <c r="J1322" s="282"/>
      <c r="K1322" s="282"/>
      <c r="N1322" s="284">
        <v>1335</v>
      </c>
    </row>
    <row r="1323" spans="1:14" x14ac:dyDescent="0.25">
      <c r="A1323" s="522"/>
      <c r="C1323" s="282"/>
      <c r="D1323" s="304"/>
      <c r="E1323" s="287"/>
      <c r="F1323" s="228"/>
      <c r="G1323" s="228"/>
      <c r="H1323" s="303"/>
      <c r="I1323" s="228"/>
      <c r="J1323" s="282"/>
      <c r="K1323" s="283"/>
      <c r="N1323" s="284">
        <v>1336</v>
      </c>
    </row>
    <row r="1324" spans="1:14" x14ac:dyDescent="0.25">
      <c r="A1324" s="522"/>
      <c r="C1324" s="282"/>
      <c r="D1324" s="304"/>
      <c r="E1324" s="287"/>
      <c r="F1324" s="228"/>
      <c r="G1324" s="228"/>
      <c r="H1324" s="303"/>
      <c r="I1324" s="228"/>
      <c r="J1324" s="282"/>
      <c r="K1324" s="282"/>
      <c r="N1324" s="284">
        <v>1337</v>
      </c>
    </row>
    <row r="1325" spans="1:14" x14ac:dyDescent="0.25">
      <c r="A1325" s="522"/>
      <c r="C1325" s="282"/>
      <c r="D1325" s="304"/>
      <c r="E1325" s="287"/>
      <c r="F1325" s="228"/>
      <c r="G1325" s="228"/>
      <c r="H1325" s="303"/>
      <c r="I1325" s="228"/>
      <c r="J1325" s="282"/>
      <c r="K1325" s="283"/>
      <c r="N1325" s="284">
        <v>1338</v>
      </c>
    </row>
    <row r="1326" spans="1:14" x14ac:dyDescent="0.25">
      <c r="A1326" s="522"/>
      <c r="C1326" s="282"/>
      <c r="D1326" s="304"/>
      <c r="E1326" s="287"/>
      <c r="F1326" s="228"/>
      <c r="G1326" s="228"/>
      <c r="H1326" s="303"/>
      <c r="I1326" s="228"/>
      <c r="J1326" s="282"/>
      <c r="K1326" s="283"/>
      <c r="N1326" s="284">
        <v>1339</v>
      </c>
    </row>
    <row r="1327" spans="1:14" x14ac:dyDescent="0.25">
      <c r="A1327" s="522"/>
      <c r="C1327" s="282"/>
      <c r="D1327" s="302"/>
      <c r="E1327" s="287"/>
      <c r="F1327" s="228"/>
      <c r="G1327" s="228"/>
      <c r="H1327" s="282"/>
      <c r="I1327" s="228"/>
      <c r="J1327" s="282"/>
      <c r="K1327" s="283"/>
      <c r="N1327" s="284">
        <v>1340</v>
      </c>
    </row>
    <row r="1328" spans="1:14" x14ac:dyDescent="0.25">
      <c r="A1328" s="522"/>
      <c r="C1328" s="282"/>
      <c r="D1328" s="302"/>
      <c r="E1328" s="287"/>
      <c r="F1328" s="228"/>
      <c r="G1328" s="228"/>
      <c r="H1328" s="282"/>
      <c r="I1328" s="228"/>
      <c r="J1328" s="282"/>
      <c r="K1328" s="283"/>
      <c r="N1328" s="284">
        <v>1341</v>
      </c>
    </row>
    <row r="1329" spans="1:14" x14ac:dyDescent="0.25">
      <c r="A1329" s="522"/>
      <c r="C1329" s="282"/>
      <c r="D1329" s="302"/>
      <c r="E1329" s="287"/>
      <c r="F1329" s="228"/>
      <c r="G1329" s="228"/>
      <c r="H1329" s="282"/>
      <c r="I1329" s="228"/>
      <c r="J1329" s="282"/>
      <c r="K1329" s="282"/>
      <c r="N1329" s="284">
        <v>1342</v>
      </c>
    </row>
    <row r="1330" spans="1:14" x14ac:dyDescent="0.25">
      <c r="A1330" s="522"/>
      <c r="C1330" s="282"/>
      <c r="D1330" s="302"/>
      <c r="E1330" s="287"/>
      <c r="F1330" s="228"/>
      <c r="G1330" s="228"/>
      <c r="H1330" s="282"/>
      <c r="I1330" s="228"/>
      <c r="J1330" s="282"/>
      <c r="K1330" s="282"/>
      <c r="N1330" s="284">
        <v>1343</v>
      </c>
    </row>
    <row r="1331" spans="1:14" x14ac:dyDescent="0.25">
      <c r="A1331" s="522"/>
      <c r="C1331" s="282"/>
      <c r="D1331" s="302"/>
      <c r="E1331" s="287"/>
      <c r="F1331" s="228"/>
      <c r="G1331" s="228"/>
      <c r="H1331" s="282"/>
      <c r="I1331" s="228"/>
      <c r="J1331" s="282"/>
      <c r="K1331" s="283"/>
      <c r="N1331" s="284">
        <v>1344</v>
      </c>
    </row>
    <row r="1332" spans="1:14" x14ac:dyDescent="0.25">
      <c r="A1332" s="522"/>
      <c r="C1332" s="282"/>
      <c r="D1332" s="302"/>
      <c r="E1332" s="287"/>
      <c r="F1332" s="228"/>
      <c r="G1332" s="228"/>
      <c r="H1332" s="282"/>
      <c r="I1332" s="228"/>
      <c r="J1332" s="282"/>
      <c r="K1332" s="283"/>
      <c r="N1332" s="284">
        <v>1345</v>
      </c>
    </row>
    <row r="1333" spans="1:14" x14ac:dyDescent="0.25">
      <c r="A1333" s="522"/>
      <c r="C1333" s="282"/>
      <c r="D1333" s="302"/>
      <c r="E1333" s="287"/>
      <c r="F1333" s="228"/>
      <c r="G1333" s="228"/>
      <c r="H1333" s="282"/>
      <c r="I1333" s="228"/>
      <c r="J1333" s="282"/>
      <c r="K1333" s="283"/>
      <c r="N1333" s="284">
        <v>1346</v>
      </c>
    </row>
    <row r="1334" spans="1:14" x14ac:dyDescent="0.25">
      <c r="A1334" s="522"/>
      <c r="C1334" s="282"/>
      <c r="D1334" s="302"/>
      <c r="E1334" s="287"/>
      <c r="F1334" s="228"/>
      <c r="G1334" s="228"/>
      <c r="H1334" s="282"/>
      <c r="I1334" s="228"/>
      <c r="J1334" s="282"/>
      <c r="K1334" s="282"/>
      <c r="N1334" s="284">
        <v>1347</v>
      </c>
    </row>
    <row r="1335" spans="1:14" x14ac:dyDescent="0.25">
      <c r="A1335" s="522"/>
      <c r="C1335" s="282"/>
      <c r="D1335" s="302"/>
      <c r="E1335" s="287"/>
      <c r="F1335" s="228"/>
      <c r="G1335" s="228"/>
      <c r="H1335" s="282"/>
      <c r="I1335" s="228"/>
      <c r="J1335" s="308"/>
      <c r="K1335" s="283"/>
      <c r="N1335" s="284">
        <v>1348</v>
      </c>
    </row>
    <row r="1336" spans="1:14" x14ac:dyDescent="0.25">
      <c r="A1336" s="522"/>
      <c r="C1336" s="282"/>
      <c r="D1336" s="302"/>
      <c r="E1336" s="287"/>
      <c r="F1336" s="228"/>
      <c r="G1336" s="228"/>
      <c r="H1336" s="282"/>
      <c r="I1336" s="228"/>
      <c r="J1336" s="282"/>
      <c r="K1336" s="283"/>
      <c r="N1336" s="284">
        <v>1349</v>
      </c>
    </row>
    <row r="1337" spans="1:14" x14ac:dyDescent="0.25">
      <c r="A1337" s="522"/>
      <c r="C1337" s="282"/>
      <c r="D1337" s="302"/>
      <c r="E1337" s="287"/>
      <c r="F1337" s="228"/>
      <c r="G1337" s="228"/>
      <c r="H1337" s="282"/>
      <c r="I1337" s="228"/>
      <c r="J1337" s="282"/>
      <c r="K1337" s="283"/>
      <c r="N1337" s="284">
        <v>1350</v>
      </c>
    </row>
    <row r="1338" spans="1:14" x14ac:dyDescent="0.25">
      <c r="A1338" s="522"/>
      <c r="C1338" s="282"/>
      <c r="D1338" s="302"/>
      <c r="E1338" s="287"/>
      <c r="F1338" s="228"/>
      <c r="G1338" s="228"/>
      <c r="H1338" s="282"/>
      <c r="I1338" s="228"/>
      <c r="J1338" s="282"/>
      <c r="K1338" s="283"/>
      <c r="N1338" s="284">
        <v>1351</v>
      </c>
    </row>
    <row r="1339" spans="1:14" x14ac:dyDescent="0.25">
      <c r="A1339" s="522"/>
      <c r="C1339" s="282"/>
      <c r="D1339" s="302"/>
      <c r="E1339" s="287"/>
      <c r="F1339" s="228"/>
      <c r="G1339" s="228"/>
      <c r="H1339" s="282"/>
      <c r="I1339" s="228"/>
      <c r="J1339" s="282"/>
      <c r="K1339" s="283"/>
      <c r="N1339" s="284">
        <v>1352</v>
      </c>
    </row>
    <row r="1340" spans="1:14" x14ac:dyDescent="0.25">
      <c r="A1340" s="522"/>
      <c r="C1340" s="282"/>
      <c r="D1340" s="302"/>
      <c r="E1340" s="287"/>
      <c r="F1340" s="228"/>
      <c r="G1340" s="228"/>
      <c r="H1340" s="282"/>
      <c r="I1340" s="228"/>
      <c r="J1340" s="282"/>
      <c r="K1340" s="283"/>
      <c r="N1340" s="284">
        <v>1353</v>
      </c>
    </row>
    <row r="1341" spans="1:14" x14ac:dyDescent="0.25">
      <c r="A1341" s="522"/>
      <c r="C1341" s="282"/>
      <c r="D1341" s="302"/>
      <c r="E1341" s="287"/>
      <c r="F1341" s="228"/>
      <c r="G1341" s="228"/>
      <c r="H1341" s="282"/>
      <c r="I1341" s="228"/>
      <c r="J1341" s="282"/>
      <c r="K1341" s="309"/>
      <c r="N1341" s="284">
        <v>1354</v>
      </c>
    </row>
    <row r="1342" spans="1:14" x14ac:dyDescent="0.25">
      <c r="A1342" s="522"/>
      <c r="C1342" s="282"/>
      <c r="D1342" s="302"/>
      <c r="E1342" s="287"/>
      <c r="F1342" s="228"/>
      <c r="G1342" s="228"/>
      <c r="H1342" s="282"/>
      <c r="I1342" s="228"/>
      <c r="J1342" s="282"/>
      <c r="K1342" s="282"/>
      <c r="N1342" s="284">
        <v>1355</v>
      </c>
    </row>
    <row r="1343" spans="1:14" x14ac:dyDescent="0.25">
      <c r="A1343" s="522"/>
      <c r="C1343" s="282"/>
      <c r="D1343" s="302"/>
      <c r="E1343" s="287"/>
      <c r="F1343" s="228"/>
      <c r="G1343" s="228"/>
      <c r="H1343" s="282"/>
      <c r="I1343" s="228"/>
      <c r="J1343" s="282"/>
      <c r="K1343" s="282"/>
      <c r="N1343" s="284">
        <v>1356</v>
      </c>
    </row>
    <row r="1344" spans="1:14" x14ac:dyDescent="0.25">
      <c r="A1344" s="522"/>
      <c r="C1344" s="282"/>
      <c r="D1344" s="302"/>
      <c r="E1344" s="287"/>
      <c r="F1344" s="228"/>
      <c r="G1344" s="228"/>
      <c r="H1344" s="282"/>
      <c r="I1344" s="228"/>
      <c r="J1344" s="282"/>
      <c r="K1344" s="282"/>
      <c r="N1344" s="284">
        <v>1357</v>
      </c>
    </row>
    <row r="1345" spans="1:14" x14ac:dyDescent="0.25">
      <c r="A1345" s="522"/>
      <c r="C1345" s="282"/>
      <c r="D1345" s="302"/>
      <c r="E1345" s="287"/>
      <c r="F1345" s="228"/>
      <c r="G1345" s="228"/>
      <c r="H1345" s="282"/>
      <c r="I1345" s="228"/>
      <c r="J1345" s="282"/>
      <c r="K1345" s="307"/>
      <c r="N1345" s="284">
        <v>1358</v>
      </c>
    </row>
    <row r="1346" spans="1:14" x14ac:dyDescent="0.25">
      <c r="A1346" s="522"/>
      <c r="C1346" s="282"/>
      <c r="D1346" s="302"/>
      <c r="E1346" s="287"/>
      <c r="F1346" s="228"/>
      <c r="G1346" s="228"/>
      <c r="H1346" s="282"/>
      <c r="I1346" s="228"/>
      <c r="J1346" s="282"/>
      <c r="K1346" s="309"/>
      <c r="N1346" s="284">
        <v>1359</v>
      </c>
    </row>
    <row r="1347" spans="1:14" x14ac:dyDescent="0.25">
      <c r="A1347" s="522"/>
      <c r="C1347" s="282"/>
      <c r="D1347" s="302"/>
      <c r="E1347" s="287"/>
      <c r="F1347" s="228"/>
      <c r="G1347" s="228"/>
      <c r="H1347" s="282"/>
      <c r="I1347" s="228"/>
      <c r="J1347" s="308"/>
      <c r="K1347" s="280"/>
      <c r="N1347" s="284">
        <v>1360</v>
      </c>
    </row>
    <row r="1348" spans="1:14" x14ac:dyDescent="0.25">
      <c r="A1348" s="522"/>
      <c r="C1348" s="282"/>
      <c r="D1348" s="302"/>
      <c r="E1348" s="287"/>
      <c r="F1348" s="228"/>
      <c r="G1348" s="228"/>
      <c r="H1348" s="282"/>
      <c r="I1348" s="228"/>
      <c r="J1348" s="282"/>
      <c r="K1348" s="283"/>
      <c r="N1348" s="284">
        <v>1361</v>
      </c>
    </row>
    <row r="1349" spans="1:14" x14ac:dyDescent="0.25">
      <c r="A1349" s="522"/>
      <c r="C1349" s="282"/>
      <c r="D1349" s="302"/>
      <c r="E1349" s="287"/>
      <c r="F1349" s="228"/>
      <c r="G1349" s="228"/>
      <c r="H1349" s="282"/>
      <c r="I1349" s="228"/>
      <c r="J1349" s="282"/>
      <c r="K1349" s="283"/>
      <c r="N1349" s="284">
        <v>1362</v>
      </c>
    </row>
    <row r="1350" spans="1:14" x14ac:dyDescent="0.25">
      <c r="A1350" s="522"/>
      <c r="C1350" s="282"/>
      <c r="D1350" s="302"/>
      <c r="E1350" s="287"/>
      <c r="F1350" s="228"/>
      <c r="G1350" s="228"/>
      <c r="H1350" s="282"/>
      <c r="I1350" s="228"/>
      <c r="J1350" s="282"/>
      <c r="K1350" s="283"/>
      <c r="N1350" s="284">
        <v>1363</v>
      </c>
    </row>
    <row r="1351" spans="1:14" x14ac:dyDescent="0.25">
      <c r="A1351" s="522"/>
      <c r="C1351" s="282"/>
      <c r="D1351" s="302"/>
      <c r="E1351" s="287"/>
      <c r="F1351" s="228"/>
      <c r="G1351" s="228"/>
      <c r="H1351" s="282"/>
      <c r="I1351" s="228"/>
      <c r="J1351" s="282"/>
      <c r="K1351" s="283"/>
      <c r="N1351" s="284">
        <v>1364</v>
      </c>
    </row>
    <row r="1352" spans="1:14" x14ac:dyDescent="0.25">
      <c r="A1352" s="522"/>
      <c r="C1352" s="282"/>
      <c r="D1352" s="302"/>
      <c r="E1352" s="287"/>
      <c r="F1352" s="228"/>
      <c r="G1352" s="228"/>
      <c r="H1352" s="282"/>
      <c r="I1352" s="228"/>
      <c r="J1352" s="282"/>
      <c r="K1352" s="283"/>
      <c r="N1352" s="284">
        <v>1365</v>
      </c>
    </row>
    <row r="1353" spans="1:14" x14ac:dyDescent="0.25">
      <c r="A1353" s="522"/>
      <c r="C1353" s="282"/>
      <c r="D1353" s="302"/>
      <c r="E1353" s="287"/>
      <c r="F1353" s="228"/>
      <c r="G1353" s="228"/>
      <c r="H1353" s="282"/>
      <c r="I1353" s="228"/>
      <c r="J1353" s="282"/>
      <c r="K1353" s="283"/>
      <c r="N1353" s="284">
        <v>1366</v>
      </c>
    </row>
    <row r="1354" spans="1:14" x14ac:dyDescent="0.25">
      <c r="A1354" s="522"/>
      <c r="C1354" s="282"/>
      <c r="D1354" s="302"/>
      <c r="E1354" s="287"/>
      <c r="F1354" s="228"/>
      <c r="G1354" s="228"/>
      <c r="H1354" s="282"/>
      <c r="I1354" s="228"/>
      <c r="J1354" s="282"/>
      <c r="K1354" s="283"/>
      <c r="N1354" s="284">
        <v>1367</v>
      </c>
    </row>
    <row r="1355" spans="1:14" x14ac:dyDescent="0.25">
      <c r="A1355" s="522"/>
      <c r="C1355" s="282"/>
      <c r="D1355" s="304"/>
      <c r="E1355" s="287"/>
      <c r="F1355" s="228"/>
      <c r="G1355" s="228"/>
      <c r="H1355" s="303"/>
      <c r="I1355" s="228"/>
      <c r="J1355" s="282"/>
      <c r="K1355" s="282"/>
      <c r="N1355" s="284">
        <v>1368</v>
      </c>
    </row>
    <row r="1356" spans="1:14" x14ac:dyDescent="0.25">
      <c r="A1356" s="522"/>
      <c r="C1356" s="282"/>
      <c r="D1356" s="304"/>
      <c r="E1356" s="287"/>
      <c r="F1356" s="228"/>
      <c r="G1356" s="228"/>
      <c r="H1356" s="303"/>
      <c r="I1356" s="228"/>
      <c r="J1356" s="282"/>
      <c r="K1356" s="283"/>
      <c r="N1356" s="284">
        <v>1369</v>
      </c>
    </row>
    <row r="1357" spans="1:14" x14ac:dyDescent="0.25">
      <c r="A1357" s="522"/>
      <c r="C1357" s="280"/>
      <c r="D1357" s="310"/>
      <c r="E1357" s="286"/>
      <c r="F1357" s="228"/>
      <c r="G1357" s="228"/>
      <c r="H1357" s="280"/>
      <c r="I1357" s="228"/>
      <c r="J1357" s="280"/>
      <c r="K1357" s="281"/>
      <c r="N1357" s="284">
        <v>1370</v>
      </c>
    </row>
    <row r="1358" spans="1:14" x14ac:dyDescent="0.25">
      <c r="A1358" s="522"/>
      <c r="C1358" s="280"/>
      <c r="D1358" s="310"/>
      <c r="E1358" s="286"/>
      <c r="F1358" s="228"/>
      <c r="G1358" s="228"/>
      <c r="H1358" s="280"/>
      <c r="I1358" s="228"/>
      <c r="J1358" s="280"/>
      <c r="K1358" s="281"/>
      <c r="N1358" s="284">
        <v>1371</v>
      </c>
    </row>
    <row r="1359" spans="1:14" x14ac:dyDescent="0.25">
      <c r="A1359" s="522"/>
      <c r="C1359" s="282"/>
      <c r="D1359" s="302"/>
      <c r="E1359" s="287"/>
      <c r="F1359" s="228"/>
      <c r="G1359" s="228"/>
      <c r="H1359" s="282"/>
      <c r="I1359" s="228"/>
      <c r="J1359" s="282"/>
      <c r="K1359" s="283"/>
      <c r="N1359" s="284">
        <v>1372</v>
      </c>
    </row>
    <row r="1360" spans="1:14" x14ac:dyDescent="0.25">
      <c r="A1360" s="522"/>
      <c r="C1360" s="282"/>
      <c r="D1360" s="304"/>
      <c r="E1360" s="287"/>
      <c r="F1360" s="228"/>
      <c r="G1360" s="228"/>
      <c r="H1360" s="303"/>
      <c r="I1360" s="228"/>
      <c r="J1360" s="282"/>
      <c r="K1360" s="282"/>
      <c r="N1360" s="284">
        <v>1373</v>
      </c>
    </row>
    <row r="1361" spans="1:14" x14ac:dyDescent="0.25">
      <c r="A1361" s="522"/>
      <c r="C1361" s="282"/>
      <c r="D1361" s="304"/>
      <c r="E1361" s="287"/>
      <c r="F1361" s="228"/>
      <c r="G1361" s="228"/>
      <c r="H1361" s="303"/>
      <c r="I1361" s="228"/>
      <c r="J1361" s="308"/>
      <c r="K1361" s="281"/>
      <c r="N1361" s="284">
        <v>1374</v>
      </c>
    </row>
    <row r="1362" spans="1:14" x14ac:dyDescent="0.25">
      <c r="A1362" s="522"/>
      <c r="C1362" s="282"/>
      <c r="D1362" s="304"/>
      <c r="E1362" s="287"/>
      <c r="F1362" s="228"/>
      <c r="G1362" s="228"/>
      <c r="H1362" s="303"/>
      <c r="I1362" s="228"/>
      <c r="J1362" s="308"/>
      <c r="K1362" s="281"/>
      <c r="N1362" s="284">
        <v>1375</v>
      </c>
    </row>
    <row r="1363" spans="1:14" x14ac:dyDescent="0.25">
      <c r="A1363" s="522"/>
      <c r="C1363" s="282"/>
      <c r="D1363" s="304"/>
      <c r="E1363" s="287"/>
      <c r="F1363" s="228"/>
      <c r="G1363" s="228"/>
      <c r="H1363" s="303"/>
      <c r="I1363" s="228"/>
      <c r="J1363" s="282"/>
      <c r="K1363" s="283"/>
      <c r="N1363" s="284">
        <v>1376</v>
      </c>
    </row>
    <row r="1364" spans="1:14" x14ac:dyDescent="0.25">
      <c r="A1364" s="522"/>
      <c r="C1364" s="282"/>
      <c r="D1364" s="304"/>
      <c r="E1364" s="287"/>
      <c r="F1364" s="228"/>
      <c r="G1364" s="228"/>
      <c r="H1364" s="303"/>
      <c r="I1364" s="228"/>
      <c r="J1364" s="282"/>
      <c r="K1364" s="283"/>
      <c r="N1364" s="284">
        <v>1377</v>
      </c>
    </row>
    <row r="1365" spans="1:14" x14ac:dyDescent="0.25">
      <c r="A1365" s="522"/>
      <c r="C1365" s="282"/>
      <c r="D1365" s="304"/>
      <c r="E1365" s="287"/>
      <c r="F1365" s="228"/>
      <c r="G1365" s="228"/>
      <c r="H1365" s="303"/>
      <c r="I1365" s="228"/>
      <c r="J1365" s="308"/>
      <c r="K1365" s="280"/>
      <c r="N1365" s="284">
        <v>1378</v>
      </c>
    </row>
    <row r="1366" spans="1:14" x14ac:dyDescent="0.25">
      <c r="A1366" s="522"/>
      <c r="C1366" s="282"/>
      <c r="D1366" s="304"/>
      <c r="E1366" s="287"/>
      <c r="F1366" s="228"/>
      <c r="G1366" s="228"/>
      <c r="H1366" s="303"/>
      <c r="I1366" s="228"/>
      <c r="J1366" s="282"/>
      <c r="K1366" s="283"/>
      <c r="N1366" s="284">
        <v>1379</v>
      </c>
    </row>
    <row r="1367" spans="1:14" x14ac:dyDescent="0.25">
      <c r="A1367" s="522"/>
      <c r="C1367" s="282"/>
      <c r="D1367" s="304"/>
      <c r="E1367" s="287"/>
      <c r="F1367" s="228"/>
      <c r="G1367" s="228"/>
      <c r="H1367" s="303"/>
      <c r="I1367" s="228"/>
      <c r="J1367" s="282"/>
      <c r="K1367" s="283"/>
      <c r="N1367" s="284">
        <v>1380</v>
      </c>
    </row>
    <row r="1368" spans="1:14" x14ac:dyDescent="0.25">
      <c r="A1368" s="522"/>
      <c r="C1368" s="282"/>
      <c r="D1368" s="304"/>
      <c r="E1368" s="287"/>
      <c r="F1368" s="228"/>
      <c r="G1368" s="228"/>
      <c r="H1368" s="303"/>
      <c r="I1368" s="228"/>
      <c r="J1368" s="282"/>
      <c r="K1368" s="283"/>
      <c r="N1368" s="284">
        <v>1381</v>
      </c>
    </row>
    <row r="1369" spans="1:14" x14ac:dyDescent="0.25">
      <c r="A1369" s="522"/>
      <c r="C1369" s="282"/>
      <c r="D1369" s="302"/>
      <c r="E1369" s="287"/>
      <c r="F1369" s="228"/>
      <c r="G1369" s="228"/>
      <c r="H1369" s="282"/>
      <c r="I1369" s="228"/>
      <c r="J1369" s="282"/>
      <c r="K1369" s="283"/>
      <c r="N1369" s="284">
        <v>1382</v>
      </c>
    </row>
    <row r="1370" spans="1:14" x14ac:dyDescent="0.25">
      <c r="A1370" s="522"/>
      <c r="C1370" s="282"/>
      <c r="D1370" s="304"/>
      <c r="E1370" s="287"/>
      <c r="F1370" s="228"/>
      <c r="G1370" s="228"/>
      <c r="H1370" s="303"/>
      <c r="I1370" s="228"/>
      <c r="J1370" s="282"/>
      <c r="K1370" s="283"/>
      <c r="N1370" s="284">
        <v>1383</v>
      </c>
    </row>
    <row r="1371" spans="1:14" x14ac:dyDescent="0.25">
      <c r="A1371" s="522"/>
      <c r="C1371" s="282"/>
      <c r="D1371" s="304"/>
      <c r="E1371" s="287"/>
      <c r="F1371" s="228"/>
      <c r="G1371" s="228"/>
      <c r="H1371" s="303"/>
      <c r="I1371" s="228"/>
      <c r="J1371" s="282"/>
      <c r="K1371" s="282"/>
      <c r="N1371" s="284">
        <v>1384</v>
      </c>
    </row>
    <row r="1372" spans="1:14" x14ac:dyDescent="0.25">
      <c r="A1372" s="522"/>
      <c r="C1372" s="282"/>
      <c r="D1372" s="304"/>
      <c r="E1372" s="287"/>
      <c r="F1372" s="228"/>
      <c r="G1372" s="228"/>
      <c r="H1372" s="303"/>
      <c r="I1372" s="228"/>
      <c r="J1372" s="282"/>
      <c r="K1372" s="282"/>
      <c r="N1372" s="284">
        <v>1385</v>
      </c>
    </row>
    <row r="1373" spans="1:14" x14ac:dyDescent="0.25">
      <c r="A1373" s="522"/>
      <c r="C1373" s="282"/>
      <c r="D1373" s="304"/>
      <c r="E1373" s="287"/>
      <c r="F1373" s="228"/>
      <c r="G1373" s="228"/>
      <c r="H1373" s="303"/>
      <c r="I1373" s="228"/>
      <c r="J1373" s="282"/>
      <c r="K1373" s="283"/>
      <c r="N1373" s="284">
        <v>1386</v>
      </c>
    </row>
    <row r="1374" spans="1:14" x14ac:dyDescent="0.25">
      <c r="A1374" s="522"/>
      <c r="C1374" s="282"/>
      <c r="D1374" s="304"/>
      <c r="E1374" s="287"/>
      <c r="F1374" s="228"/>
      <c r="G1374" s="228"/>
      <c r="H1374" s="303"/>
      <c r="I1374" s="228"/>
      <c r="J1374" s="282"/>
      <c r="K1374" s="283"/>
      <c r="N1374" s="284">
        <v>1387</v>
      </c>
    </row>
    <row r="1375" spans="1:14" x14ac:dyDescent="0.25">
      <c r="A1375" s="522"/>
      <c r="C1375" s="282"/>
      <c r="D1375" s="304"/>
      <c r="E1375" s="287"/>
      <c r="F1375" s="228"/>
      <c r="G1375" s="228"/>
      <c r="H1375" s="303"/>
      <c r="I1375" s="228"/>
      <c r="J1375" s="282"/>
      <c r="K1375" s="282"/>
      <c r="N1375" s="284">
        <v>1388</v>
      </c>
    </row>
    <row r="1376" spans="1:14" x14ac:dyDescent="0.25">
      <c r="A1376" s="522"/>
      <c r="C1376" s="282"/>
      <c r="D1376" s="302"/>
      <c r="E1376" s="287"/>
      <c r="F1376" s="228"/>
      <c r="G1376" s="228"/>
      <c r="H1376" s="282"/>
      <c r="I1376" s="228"/>
      <c r="J1376" s="282"/>
      <c r="K1376" s="283"/>
      <c r="N1376" s="284">
        <v>1389</v>
      </c>
    </row>
    <row r="1377" spans="1:14" x14ac:dyDescent="0.25">
      <c r="A1377" s="522"/>
      <c r="C1377" s="282"/>
      <c r="D1377" s="302"/>
      <c r="E1377" s="287"/>
      <c r="F1377" s="228"/>
      <c r="G1377" s="228"/>
      <c r="H1377" s="282"/>
      <c r="I1377" s="228"/>
      <c r="J1377" s="282"/>
      <c r="K1377" s="283"/>
      <c r="N1377" s="284">
        <v>1390</v>
      </c>
    </row>
    <row r="1378" spans="1:14" x14ac:dyDescent="0.25">
      <c r="A1378" s="522"/>
      <c r="C1378" s="282"/>
      <c r="D1378" s="302"/>
      <c r="E1378" s="287"/>
      <c r="F1378" s="228"/>
      <c r="G1378" s="228"/>
      <c r="H1378" s="282"/>
      <c r="I1378" s="228"/>
      <c r="J1378" s="282"/>
      <c r="K1378" s="282"/>
      <c r="N1378" s="284">
        <v>1391</v>
      </c>
    </row>
    <row r="1379" spans="1:14" x14ac:dyDescent="0.25">
      <c r="A1379" s="522"/>
      <c r="C1379" s="282"/>
      <c r="D1379" s="302"/>
      <c r="E1379" s="287"/>
      <c r="F1379" s="228"/>
      <c r="G1379" s="228"/>
      <c r="H1379" s="282"/>
      <c r="I1379" s="228"/>
      <c r="J1379" s="282"/>
      <c r="K1379" s="283"/>
      <c r="N1379" s="284">
        <v>1392</v>
      </c>
    </row>
    <row r="1380" spans="1:14" x14ac:dyDescent="0.25">
      <c r="A1380" s="522"/>
      <c r="C1380" s="282"/>
      <c r="D1380" s="302"/>
      <c r="E1380" s="287"/>
      <c r="F1380" s="228"/>
      <c r="G1380" s="228"/>
      <c r="H1380" s="282"/>
      <c r="I1380" s="228"/>
      <c r="J1380" s="282"/>
      <c r="K1380" s="283"/>
      <c r="N1380" s="284">
        <v>1393</v>
      </c>
    </row>
    <row r="1381" spans="1:14" x14ac:dyDescent="0.25">
      <c r="A1381" s="522"/>
      <c r="C1381" s="282"/>
      <c r="D1381" s="302"/>
      <c r="E1381" s="287"/>
      <c r="F1381" s="228"/>
      <c r="G1381" s="228"/>
      <c r="H1381" s="282"/>
      <c r="I1381" s="228"/>
      <c r="J1381" s="282"/>
      <c r="K1381" s="282"/>
      <c r="N1381" s="284">
        <v>1394</v>
      </c>
    </row>
    <row r="1382" spans="1:14" x14ac:dyDescent="0.25">
      <c r="A1382" s="522"/>
      <c r="C1382" s="282"/>
      <c r="D1382" s="302"/>
      <c r="E1382" s="287"/>
      <c r="F1382" s="228"/>
      <c r="G1382" s="228"/>
      <c r="H1382" s="282"/>
      <c r="I1382" s="228"/>
      <c r="J1382" s="282"/>
      <c r="K1382" s="282"/>
      <c r="N1382" s="284">
        <v>1395</v>
      </c>
    </row>
    <row r="1383" spans="1:14" x14ac:dyDescent="0.25">
      <c r="A1383" s="522"/>
      <c r="C1383" s="282"/>
      <c r="D1383" s="302"/>
      <c r="E1383" s="287"/>
      <c r="F1383" s="228"/>
      <c r="G1383" s="228"/>
      <c r="H1383" s="282"/>
      <c r="I1383" s="228"/>
      <c r="J1383" s="282"/>
      <c r="K1383" s="283"/>
      <c r="N1383" s="284">
        <v>1396</v>
      </c>
    </row>
    <row r="1384" spans="1:14" x14ac:dyDescent="0.25">
      <c r="A1384" s="522"/>
      <c r="C1384" s="282"/>
      <c r="D1384" s="302"/>
      <c r="E1384" s="287"/>
      <c r="F1384" s="228"/>
      <c r="G1384" s="228"/>
      <c r="H1384" s="282"/>
      <c r="I1384" s="228"/>
      <c r="J1384" s="282"/>
      <c r="K1384" s="282"/>
      <c r="N1384" s="284">
        <v>1397</v>
      </c>
    </row>
    <row r="1385" spans="1:14" x14ac:dyDescent="0.25">
      <c r="A1385" s="522"/>
      <c r="C1385" s="282"/>
      <c r="D1385" s="302"/>
      <c r="E1385" s="287"/>
      <c r="F1385" s="228"/>
      <c r="G1385" s="228"/>
      <c r="H1385" s="282"/>
      <c r="I1385" s="228"/>
      <c r="J1385" s="282"/>
      <c r="K1385" s="282"/>
      <c r="N1385" s="284">
        <v>1398</v>
      </c>
    </row>
    <row r="1386" spans="1:14" x14ac:dyDescent="0.25">
      <c r="A1386" s="522"/>
      <c r="C1386" s="282"/>
      <c r="D1386" s="302"/>
      <c r="E1386" s="287"/>
      <c r="F1386" s="228"/>
      <c r="G1386" s="228"/>
      <c r="H1386" s="282"/>
      <c r="I1386" s="228"/>
      <c r="J1386" s="282"/>
      <c r="K1386" s="282"/>
      <c r="N1386" s="284">
        <v>1399</v>
      </c>
    </row>
    <row r="1387" spans="1:14" x14ac:dyDescent="0.25">
      <c r="A1387" s="522"/>
      <c r="C1387" s="282"/>
      <c r="D1387" s="302"/>
      <c r="E1387" s="287"/>
      <c r="F1387" s="228"/>
      <c r="G1387" s="228"/>
      <c r="H1387" s="282"/>
      <c r="I1387" s="228"/>
      <c r="J1387" s="282"/>
      <c r="K1387" s="283"/>
      <c r="N1387" s="284">
        <v>1400</v>
      </c>
    </row>
    <row r="1388" spans="1:14" x14ac:dyDescent="0.25">
      <c r="A1388" s="522"/>
      <c r="C1388" s="282"/>
      <c r="D1388" s="302"/>
      <c r="E1388" s="287"/>
      <c r="F1388" s="228"/>
      <c r="G1388" s="228"/>
      <c r="H1388" s="282"/>
      <c r="I1388" s="228"/>
      <c r="J1388" s="282"/>
      <c r="K1388" s="283"/>
      <c r="N1388" s="284">
        <v>1401</v>
      </c>
    </row>
    <row r="1389" spans="1:14" x14ac:dyDescent="0.25">
      <c r="A1389" s="522"/>
      <c r="C1389" s="282"/>
      <c r="D1389" s="302"/>
      <c r="E1389" s="287"/>
      <c r="F1389" s="228"/>
      <c r="G1389" s="228"/>
      <c r="H1389" s="282"/>
      <c r="I1389" s="228"/>
      <c r="J1389" s="282"/>
      <c r="K1389" s="283"/>
      <c r="N1389" s="284">
        <v>1402</v>
      </c>
    </row>
    <row r="1390" spans="1:14" x14ac:dyDescent="0.25">
      <c r="A1390" s="522"/>
      <c r="C1390" s="282"/>
      <c r="D1390" s="302"/>
      <c r="E1390" s="287"/>
      <c r="F1390" s="228"/>
      <c r="G1390" s="228"/>
      <c r="H1390" s="282"/>
      <c r="I1390" s="228"/>
      <c r="J1390" s="282"/>
      <c r="K1390" s="283"/>
      <c r="N1390" s="284">
        <v>1403</v>
      </c>
    </row>
    <row r="1391" spans="1:14" x14ac:dyDescent="0.25">
      <c r="A1391" s="522"/>
      <c r="C1391" s="282"/>
      <c r="D1391" s="302"/>
      <c r="E1391" s="287"/>
      <c r="F1391" s="228"/>
      <c r="G1391" s="228"/>
      <c r="H1391" s="282"/>
      <c r="I1391" s="228"/>
      <c r="J1391" s="282"/>
      <c r="K1391" s="282"/>
      <c r="N1391" s="284">
        <v>1404</v>
      </c>
    </row>
    <row r="1392" spans="1:14" x14ac:dyDescent="0.25">
      <c r="A1392" s="522"/>
      <c r="C1392" s="282"/>
      <c r="D1392" s="302"/>
      <c r="E1392" s="287"/>
      <c r="F1392" s="228"/>
      <c r="G1392" s="228"/>
      <c r="H1392" s="282"/>
      <c r="I1392" s="228"/>
      <c r="J1392" s="282"/>
      <c r="K1392" s="283"/>
      <c r="N1392" s="284">
        <v>1405</v>
      </c>
    </row>
    <row r="1393" spans="1:14" x14ac:dyDescent="0.25">
      <c r="A1393" s="522"/>
      <c r="C1393" s="282"/>
      <c r="D1393" s="302"/>
      <c r="E1393" s="287"/>
      <c r="F1393" s="228"/>
      <c r="G1393" s="228"/>
      <c r="H1393" s="282"/>
      <c r="I1393" s="228"/>
      <c r="J1393" s="282"/>
      <c r="K1393" s="283"/>
      <c r="N1393" s="284">
        <v>1406</v>
      </c>
    </row>
    <row r="1394" spans="1:14" x14ac:dyDescent="0.25">
      <c r="A1394" s="522"/>
      <c r="C1394" s="282"/>
      <c r="D1394" s="302"/>
      <c r="E1394" s="287"/>
      <c r="F1394" s="228"/>
      <c r="G1394" s="228"/>
      <c r="H1394" s="282"/>
      <c r="I1394" s="228"/>
      <c r="J1394" s="282"/>
      <c r="K1394" s="283"/>
      <c r="N1394" s="284">
        <v>1407</v>
      </c>
    </row>
    <row r="1395" spans="1:14" x14ac:dyDescent="0.25">
      <c r="A1395" s="522"/>
      <c r="C1395" s="282"/>
      <c r="D1395" s="302"/>
      <c r="E1395" s="287"/>
      <c r="F1395" s="228"/>
      <c r="G1395" s="228"/>
      <c r="H1395" s="282"/>
      <c r="I1395" s="228"/>
      <c r="J1395" s="282"/>
      <c r="K1395" s="282"/>
      <c r="N1395" s="284">
        <v>1408</v>
      </c>
    </row>
    <row r="1396" spans="1:14" x14ac:dyDescent="0.25">
      <c r="A1396" s="522"/>
      <c r="C1396" s="282"/>
      <c r="D1396" s="302"/>
      <c r="E1396" s="287"/>
      <c r="F1396" s="228"/>
      <c r="G1396" s="228"/>
      <c r="H1396" s="282"/>
      <c r="I1396" s="228"/>
      <c r="J1396" s="303"/>
      <c r="K1396" s="283"/>
      <c r="N1396" s="284">
        <v>1409</v>
      </c>
    </row>
    <row r="1397" spans="1:14" x14ac:dyDescent="0.25">
      <c r="A1397" s="522"/>
      <c r="C1397" s="282"/>
      <c r="D1397" s="302"/>
      <c r="E1397" s="287"/>
      <c r="F1397" s="228"/>
      <c r="G1397" s="228"/>
      <c r="H1397" s="282"/>
      <c r="I1397" s="228"/>
      <c r="J1397" s="303"/>
      <c r="K1397" s="283"/>
      <c r="N1397" s="284">
        <v>1410</v>
      </c>
    </row>
    <row r="1398" spans="1:14" x14ac:dyDescent="0.25">
      <c r="A1398" s="522"/>
      <c r="C1398" s="282"/>
      <c r="D1398" s="302"/>
      <c r="E1398" s="287"/>
      <c r="F1398" s="228"/>
      <c r="G1398" s="228"/>
      <c r="H1398" s="282"/>
      <c r="I1398" s="228"/>
      <c r="J1398" s="303"/>
      <c r="K1398" s="283"/>
      <c r="N1398" s="284">
        <v>1411</v>
      </c>
    </row>
    <row r="1399" spans="1:14" x14ac:dyDescent="0.25">
      <c r="A1399" s="522"/>
      <c r="C1399" s="282"/>
      <c r="D1399" s="302"/>
      <c r="E1399" s="287"/>
      <c r="F1399" s="228"/>
      <c r="G1399" s="228"/>
      <c r="H1399" s="282"/>
      <c r="I1399" s="228"/>
      <c r="J1399" s="303"/>
      <c r="K1399" s="282"/>
      <c r="N1399" s="284">
        <v>1412</v>
      </c>
    </row>
    <row r="1400" spans="1:14" x14ac:dyDescent="0.25">
      <c r="A1400" s="522"/>
      <c r="C1400" s="282"/>
      <c r="D1400" s="302"/>
      <c r="E1400" s="287"/>
      <c r="F1400" s="228"/>
      <c r="G1400" s="228"/>
      <c r="H1400" s="282"/>
      <c r="I1400" s="228"/>
      <c r="J1400" s="303"/>
      <c r="K1400" s="283"/>
      <c r="N1400" s="284">
        <v>1413</v>
      </c>
    </row>
    <row r="1401" spans="1:14" x14ac:dyDescent="0.25">
      <c r="A1401" s="522"/>
      <c r="C1401" s="282"/>
      <c r="D1401" s="302"/>
      <c r="E1401" s="287"/>
      <c r="F1401" s="228"/>
      <c r="G1401" s="228"/>
      <c r="H1401" s="282"/>
      <c r="I1401" s="228"/>
      <c r="J1401" s="303"/>
      <c r="K1401" s="283"/>
      <c r="N1401" s="284">
        <v>1414</v>
      </c>
    </row>
    <row r="1402" spans="1:14" x14ac:dyDescent="0.25">
      <c r="A1402" s="522"/>
      <c r="C1402" s="282"/>
      <c r="D1402" s="302"/>
      <c r="E1402" s="287"/>
      <c r="F1402" s="228"/>
      <c r="G1402" s="228"/>
      <c r="H1402" s="282"/>
      <c r="I1402" s="228"/>
      <c r="J1402" s="303"/>
      <c r="K1402" s="282"/>
      <c r="N1402" s="284">
        <v>1415</v>
      </c>
    </row>
    <row r="1403" spans="1:14" x14ac:dyDescent="0.25">
      <c r="A1403" s="522"/>
      <c r="C1403" s="282"/>
      <c r="D1403" s="302"/>
      <c r="E1403" s="287"/>
      <c r="F1403" s="228"/>
      <c r="G1403" s="228"/>
      <c r="H1403" s="282"/>
      <c r="I1403" s="228"/>
      <c r="J1403" s="303"/>
      <c r="K1403" s="282"/>
      <c r="N1403" s="284">
        <v>1416</v>
      </c>
    </row>
    <row r="1404" spans="1:14" x14ac:dyDescent="0.25">
      <c r="A1404" s="522"/>
      <c r="C1404" s="282"/>
      <c r="D1404" s="302"/>
      <c r="E1404" s="287"/>
      <c r="F1404" s="228"/>
      <c r="G1404" s="228"/>
      <c r="H1404" s="282"/>
      <c r="I1404" s="228"/>
      <c r="J1404" s="303"/>
      <c r="K1404" s="283"/>
      <c r="N1404" s="284">
        <v>1417</v>
      </c>
    </row>
    <row r="1405" spans="1:14" x14ac:dyDescent="0.25">
      <c r="A1405" s="522"/>
      <c r="C1405" s="282"/>
      <c r="D1405" s="302"/>
      <c r="E1405" s="287"/>
      <c r="F1405" s="228"/>
      <c r="G1405" s="228"/>
      <c r="H1405" s="282"/>
      <c r="I1405" s="228"/>
      <c r="J1405" s="303"/>
      <c r="K1405" s="283"/>
      <c r="N1405" s="284">
        <v>1418</v>
      </c>
    </row>
    <row r="1406" spans="1:14" x14ac:dyDescent="0.25">
      <c r="A1406" s="522"/>
      <c r="C1406" s="282"/>
      <c r="D1406" s="302"/>
      <c r="E1406" s="287"/>
      <c r="F1406" s="228"/>
      <c r="G1406" s="228"/>
      <c r="H1406" s="282"/>
      <c r="I1406" s="228"/>
      <c r="J1406" s="303"/>
      <c r="K1406" s="282"/>
      <c r="N1406" s="284">
        <v>1419</v>
      </c>
    </row>
    <row r="1407" spans="1:14" x14ac:dyDescent="0.25">
      <c r="A1407" s="522"/>
      <c r="C1407" s="282"/>
      <c r="D1407" s="302"/>
      <c r="E1407" s="287"/>
      <c r="F1407" s="228"/>
      <c r="G1407" s="228"/>
      <c r="H1407" s="282"/>
      <c r="I1407" s="228"/>
      <c r="J1407" s="303"/>
      <c r="K1407" s="283"/>
      <c r="N1407" s="284">
        <v>1420</v>
      </c>
    </row>
    <row r="1408" spans="1:14" x14ac:dyDescent="0.25">
      <c r="A1408" s="522"/>
      <c r="C1408" s="282"/>
      <c r="D1408" s="302"/>
      <c r="E1408" s="287"/>
      <c r="F1408" s="228"/>
      <c r="G1408" s="228"/>
      <c r="H1408" s="282"/>
      <c r="I1408" s="228"/>
      <c r="J1408" s="303"/>
      <c r="K1408" s="282"/>
      <c r="N1408" s="284">
        <v>1421</v>
      </c>
    </row>
    <row r="1409" spans="1:14" x14ac:dyDescent="0.25">
      <c r="A1409" s="522"/>
      <c r="C1409" s="282"/>
      <c r="D1409" s="302"/>
      <c r="E1409" s="287"/>
      <c r="F1409" s="228"/>
      <c r="G1409" s="228"/>
      <c r="H1409" s="282"/>
      <c r="I1409" s="228"/>
      <c r="J1409" s="303"/>
      <c r="K1409" s="283"/>
      <c r="N1409" s="284">
        <v>1422</v>
      </c>
    </row>
    <row r="1410" spans="1:14" x14ac:dyDescent="0.25">
      <c r="A1410" s="522"/>
      <c r="C1410" s="282"/>
      <c r="D1410" s="302"/>
      <c r="E1410" s="287"/>
      <c r="F1410" s="228"/>
      <c r="G1410" s="228"/>
      <c r="H1410" s="282"/>
      <c r="I1410" s="228"/>
      <c r="J1410" s="308"/>
      <c r="K1410" s="281"/>
      <c r="N1410" s="284">
        <v>1423</v>
      </c>
    </row>
    <row r="1411" spans="1:14" x14ac:dyDescent="0.25">
      <c r="A1411" s="522"/>
      <c r="C1411" s="282"/>
      <c r="D1411" s="302"/>
      <c r="E1411" s="287"/>
      <c r="F1411" s="228"/>
      <c r="G1411" s="228"/>
      <c r="H1411" s="282"/>
      <c r="I1411" s="228"/>
      <c r="J1411" s="282"/>
      <c r="K1411" s="283"/>
      <c r="N1411" s="284">
        <v>1424</v>
      </c>
    </row>
    <row r="1412" spans="1:14" x14ac:dyDescent="0.25">
      <c r="A1412" s="522"/>
      <c r="C1412" s="282"/>
      <c r="D1412" s="302"/>
      <c r="E1412" s="287"/>
      <c r="F1412" s="228"/>
      <c r="G1412" s="228"/>
      <c r="H1412" s="282"/>
      <c r="I1412" s="228"/>
      <c r="J1412" s="282"/>
      <c r="K1412" s="283"/>
      <c r="N1412" s="284">
        <v>1425</v>
      </c>
    </row>
    <row r="1413" spans="1:14" x14ac:dyDescent="0.25">
      <c r="A1413" s="522"/>
      <c r="C1413" s="282"/>
      <c r="D1413" s="302"/>
      <c r="E1413" s="287"/>
      <c r="F1413" s="228"/>
      <c r="G1413" s="228"/>
      <c r="H1413" s="282"/>
      <c r="I1413" s="228"/>
      <c r="J1413" s="282"/>
      <c r="K1413" s="283"/>
      <c r="N1413" s="284">
        <v>1426</v>
      </c>
    </row>
    <row r="1414" spans="1:14" x14ac:dyDescent="0.25">
      <c r="A1414" s="522"/>
      <c r="C1414" s="282"/>
      <c r="D1414" s="302"/>
      <c r="E1414" s="287"/>
      <c r="F1414" s="228"/>
      <c r="G1414" s="228"/>
      <c r="H1414" s="282"/>
      <c r="I1414" s="228"/>
      <c r="J1414" s="282"/>
      <c r="K1414" s="283"/>
      <c r="N1414" s="284">
        <v>1427</v>
      </c>
    </row>
    <row r="1415" spans="1:14" x14ac:dyDescent="0.25">
      <c r="A1415" s="522"/>
      <c r="C1415" s="282"/>
      <c r="D1415" s="302"/>
      <c r="E1415" s="287"/>
      <c r="F1415" s="228"/>
      <c r="G1415" s="228"/>
      <c r="H1415" s="282"/>
      <c r="I1415" s="228"/>
      <c r="J1415" s="282"/>
      <c r="K1415" s="283"/>
      <c r="N1415" s="284">
        <v>1428</v>
      </c>
    </row>
    <row r="1416" spans="1:14" x14ac:dyDescent="0.25">
      <c r="A1416" s="522"/>
      <c r="C1416" s="282"/>
      <c r="D1416" s="302"/>
      <c r="E1416" s="287"/>
      <c r="F1416" s="228"/>
      <c r="G1416" s="228"/>
      <c r="H1416" s="282"/>
      <c r="I1416" s="228"/>
      <c r="J1416" s="282"/>
      <c r="K1416" s="282"/>
      <c r="N1416" s="284">
        <v>1429</v>
      </c>
    </row>
    <row r="1417" spans="1:14" x14ac:dyDescent="0.25">
      <c r="A1417" s="522"/>
      <c r="C1417" s="282"/>
      <c r="D1417" s="302"/>
      <c r="E1417" s="287"/>
      <c r="F1417" s="228"/>
      <c r="G1417" s="228"/>
      <c r="H1417" s="282"/>
      <c r="I1417" s="228"/>
      <c r="J1417" s="282"/>
      <c r="K1417" s="283"/>
      <c r="N1417" s="284">
        <v>1430</v>
      </c>
    </row>
    <row r="1418" spans="1:14" x14ac:dyDescent="0.25">
      <c r="A1418" s="522"/>
      <c r="C1418" s="282"/>
      <c r="D1418" s="302"/>
      <c r="E1418" s="287"/>
      <c r="F1418" s="228"/>
      <c r="G1418" s="228"/>
      <c r="H1418" s="282"/>
      <c r="I1418" s="228"/>
      <c r="J1418" s="282"/>
      <c r="K1418" s="282"/>
      <c r="N1418" s="284">
        <v>1431</v>
      </c>
    </row>
    <row r="1419" spans="1:14" x14ac:dyDescent="0.25">
      <c r="A1419" s="522"/>
      <c r="C1419" s="282"/>
      <c r="D1419" s="302"/>
      <c r="E1419" s="287"/>
      <c r="F1419" s="228"/>
      <c r="G1419" s="228"/>
      <c r="H1419" s="282"/>
      <c r="I1419" s="228"/>
      <c r="J1419" s="282"/>
      <c r="K1419" s="283"/>
      <c r="N1419" s="284">
        <v>1432</v>
      </c>
    </row>
    <row r="1420" spans="1:14" x14ac:dyDescent="0.25">
      <c r="A1420" s="522"/>
      <c r="C1420" s="282"/>
      <c r="D1420" s="302"/>
      <c r="E1420" s="287"/>
      <c r="F1420" s="228"/>
      <c r="G1420" s="228"/>
      <c r="H1420" s="282"/>
      <c r="I1420" s="228"/>
      <c r="J1420" s="282"/>
      <c r="K1420" s="283"/>
      <c r="N1420" s="284">
        <v>1433</v>
      </c>
    </row>
    <row r="1421" spans="1:14" x14ac:dyDescent="0.25">
      <c r="A1421" s="522"/>
      <c r="C1421" s="282"/>
      <c r="D1421" s="302"/>
      <c r="E1421" s="287"/>
      <c r="F1421" s="228"/>
      <c r="G1421" s="228"/>
      <c r="H1421" s="282"/>
      <c r="I1421" s="228"/>
      <c r="J1421" s="282"/>
      <c r="K1421" s="282"/>
      <c r="N1421" s="284">
        <v>1434</v>
      </c>
    </row>
    <row r="1422" spans="1:14" x14ac:dyDescent="0.25">
      <c r="A1422" s="522"/>
      <c r="C1422" s="282"/>
      <c r="D1422" s="302"/>
      <c r="E1422" s="287"/>
      <c r="F1422" s="228"/>
      <c r="G1422" s="228"/>
      <c r="H1422" s="282"/>
      <c r="I1422" s="228"/>
      <c r="J1422" s="282"/>
      <c r="K1422" s="283"/>
      <c r="N1422" s="284">
        <v>1435</v>
      </c>
    </row>
    <row r="1423" spans="1:14" x14ac:dyDescent="0.25">
      <c r="A1423" s="522"/>
      <c r="C1423" s="282"/>
      <c r="D1423" s="302"/>
      <c r="E1423" s="287"/>
      <c r="F1423" s="228"/>
      <c r="G1423" s="228"/>
      <c r="H1423" s="282"/>
      <c r="I1423" s="228"/>
      <c r="J1423" s="282"/>
      <c r="K1423" s="283"/>
      <c r="N1423" s="284">
        <v>1436</v>
      </c>
    </row>
    <row r="1424" spans="1:14" x14ac:dyDescent="0.25">
      <c r="A1424" s="522"/>
      <c r="C1424" s="282"/>
      <c r="D1424" s="302"/>
      <c r="E1424" s="287"/>
      <c r="F1424" s="228"/>
      <c r="G1424" s="228"/>
      <c r="H1424" s="282"/>
      <c r="I1424" s="228"/>
      <c r="J1424" s="282"/>
      <c r="K1424" s="282"/>
      <c r="N1424" s="284">
        <v>1437</v>
      </c>
    </row>
    <row r="1425" spans="1:14" x14ac:dyDescent="0.25">
      <c r="A1425" s="522"/>
      <c r="C1425" s="282"/>
      <c r="D1425" s="302"/>
      <c r="E1425" s="287"/>
      <c r="F1425" s="228"/>
      <c r="G1425" s="228"/>
      <c r="H1425" s="282"/>
      <c r="I1425" s="228"/>
      <c r="J1425" s="282"/>
      <c r="K1425" s="283"/>
      <c r="N1425" s="284">
        <v>1438</v>
      </c>
    </row>
    <row r="1426" spans="1:14" x14ac:dyDescent="0.25">
      <c r="A1426" s="522"/>
      <c r="C1426" s="282"/>
      <c r="D1426" s="302"/>
      <c r="E1426" s="287"/>
      <c r="F1426" s="228"/>
      <c r="G1426" s="228"/>
      <c r="H1426" s="282"/>
      <c r="I1426" s="228"/>
      <c r="J1426" s="282"/>
      <c r="K1426" s="282"/>
      <c r="N1426" s="284">
        <v>1439</v>
      </c>
    </row>
    <row r="1427" spans="1:14" x14ac:dyDescent="0.25">
      <c r="A1427" s="522"/>
      <c r="C1427" s="282"/>
      <c r="D1427" s="302"/>
      <c r="E1427" s="287"/>
      <c r="F1427" s="228"/>
      <c r="G1427" s="228"/>
      <c r="H1427" s="282"/>
      <c r="I1427" s="228"/>
      <c r="J1427" s="282"/>
      <c r="K1427" s="283"/>
      <c r="N1427" s="284">
        <v>1440</v>
      </c>
    </row>
    <row r="1428" spans="1:14" x14ac:dyDescent="0.25">
      <c r="A1428" s="522"/>
      <c r="C1428" s="282"/>
      <c r="D1428" s="302"/>
      <c r="E1428" s="287"/>
      <c r="F1428" s="228"/>
      <c r="G1428" s="228"/>
      <c r="H1428" s="282"/>
      <c r="I1428" s="228"/>
      <c r="J1428" s="282"/>
      <c r="K1428" s="282"/>
      <c r="N1428" s="284">
        <v>1441</v>
      </c>
    </row>
    <row r="1429" spans="1:14" x14ac:dyDescent="0.25">
      <c r="A1429" s="522"/>
      <c r="C1429" s="280"/>
      <c r="D1429" s="310"/>
      <c r="E1429" s="286"/>
      <c r="F1429" s="228"/>
      <c r="G1429" s="228"/>
      <c r="H1429" s="280"/>
      <c r="I1429" s="228"/>
      <c r="J1429" s="280"/>
      <c r="K1429" s="280"/>
      <c r="N1429" s="284">
        <v>1442</v>
      </c>
    </row>
    <row r="1430" spans="1:14" x14ac:dyDescent="0.25">
      <c r="A1430" s="522"/>
      <c r="C1430" s="280"/>
      <c r="D1430" s="310"/>
      <c r="E1430" s="286"/>
      <c r="F1430" s="228"/>
      <c r="G1430" s="228"/>
      <c r="H1430" s="281"/>
      <c r="I1430" s="228"/>
      <c r="J1430" s="281"/>
      <c r="K1430" s="281"/>
      <c r="N1430" s="284">
        <v>1443</v>
      </c>
    </row>
    <row r="1431" spans="1:14" x14ac:dyDescent="0.25">
      <c r="A1431" s="522"/>
      <c r="C1431" s="280"/>
      <c r="D1431" s="310"/>
      <c r="E1431" s="286"/>
      <c r="F1431" s="228"/>
      <c r="G1431" s="228"/>
      <c r="H1431" s="280"/>
      <c r="I1431" s="228"/>
      <c r="J1431" s="280"/>
      <c r="K1431" s="281"/>
      <c r="N1431" s="284">
        <v>1444</v>
      </c>
    </row>
    <row r="1432" spans="1:14" x14ac:dyDescent="0.25">
      <c r="A1432" s="522"/>
      <c r="C1432" s="280"/>
      <c r="D1432" s="310"/>
      <c r="E1432" s="286"/>
      <c r="F1432" s="228"/>
      <c r="G1432" s="228"/>
      <c r="H1432" s="280"/>
      <c r="I1432" s="228"/>
      <c r="J1432" s="280"/>
      <c r="K1432" s="281"/>
      <c r="N1432" s="284">
        <v>1445</v>
      </c>
    </row>
    <row r="1433" spans="1:14" x14ac:dyDescent="0.25">
      <c r="A1433" s="522"/>
      <c r="C1433" s="280"/>
      <c r="D1433" s="310"/>
      <c r="E1433" s="286"/>
      <c r="F1433" s="228"/>
      <c r="G1433" s="228"/>
      <c r="H1433" s="280"/>
      <c r="I1433" s="228"/>
      <c r="J1433" s="280"/>
      <c r="K1433" s="280"/>
      <c r="N1433" s="284">
        <v>1446</v>
      </c>
    </row>
    <row r="1434" spans="1:14" x14ac:dyDescent="0.25">
      <c r="A1434" s="522"/>
      <c r="C1434" s="280"/>
      <c r="D1434" s="310"/>
      <c r="E1434" s="286"/>
      <c r="F1434" s="228"/>
      <c r="G1434" s="228"/>
      <c r="H1434" s="280"/>
      <c r="I1434" s="228"/>
      <c r="J1434" s="280"/>
      <c r="K1434" s="280"/>
      <c r="N1434" s="284">
        <v>1447</v>
      </c>
    </row>
    <row r="1435" spans="1:14" x14ac:dyDescent="0.25">
      <c r="A1435" s="522"/>
      <c r="C1435" s="280"/>
      <c r="D1435" s="310"/>
      <c r="E1435" s="286"/>
      <c r="F1435" s="228"/>
      <c r="G1435" s="228"/>
      <c r="H1435" s="280"/>
      <c r="I1435" s="228"/>
      <c r="J1435" s="280"/>
      <c r="K1435" s="281"/>
      <c r="N1435" s="284">
        <v>1448</v>
      </c>
    </row>
    <row r="1436" spans="1:14" x14ac:dyDescent="0.25">
      <c r="A1436" s="522"/>
      <c r="C1436" s="280"/>
      <c r="D1436" s="310"/>
      <c r="E1436" s="286"/>
      <c r="F1436" s="228"/>
      <c r="G1436" s="228"/>
      <c r="H1436" s="280"/>
      <c r="I1436" s="228"/>
      <c r="J1436" s="280"/>
      <c r="K1436" s="280"/>
      <c r="N1436" s="284">
        <v>1449</v>
      </c>
    </row>
    <row r="1437" spans="1:14" x14ac:dyDescent="0.25">
      <c r="A1437" s="522"/>
      <c r="C1437" s="280"/>
      <c r="D1437" s="310"/>
      <c r="E1437" s="286"/>
      <c r="F1437" s="228"/>
      <c r="G1437" s="228"/>
      <c r="H1437" s="280"/>
      <c r="I1437" s="228"/>
      <c r="J1437" s="280"/>
      <c r="K1437" s="280"/>
      <c r="N1437" s="284">
        <v>1450</v>
      </c>
    </row>
    <row r="1438" spans="1:14" x14ac:dyDescent="0.25">
      <c r="A1438" s="522"/>
      <c r="C1438" s="280"/>
      <c r="D1438" s="310"/>
      <c r="E1438" s="286"/>
      <c r="F1438" s="228"/>
      <c r="G1438" s="228"/>
      <c r="H1438" s="280"/>
      <c r="I1438" s="228"/>
      <c r="J1438" s="280"/>
      <c r="K1438" s="281"/>
      <c r="N1438" s="284">
        <v>1451</v>
      </c>
    </row>
    <row r="1439" spans="1:14" x14ac:dyDescent="0.25">
      <c r="A1439" s="522"/>
      <c r="C1439" s="280"/>
      <c r="D1439" s="310"/>
      <c r="E1439" s="286"/>
      <c r="F1439" s="228"/>
      <c r="G1439" s="228"/>
      <c r="H1439" s="280"/>
      <c r="I1439" s="228"/>
      <c r="J1439" s="280"/>
      <c r="K1439" s="280"/>
      <c r="N1439" s="284">
        <v>1452</v>
      </c>
    </row>
    <row r="1440" spans="1:14" x14ac:dyDescent="0.25">
      <c r="A1440" s="522"/>
      <c r="C1440" s="280"/>
      <c r="D1440" s="310"/>
      <c r="E1440" s="286"/>
      <c r="F1440" s="228"/>
      <c r="G1440" s="228"/>
      <c r="H1440" s="280"/>
      <c r="I1440" s="228"/>
      <c r="J1440" s="280"/>
      <c r="K1440" s="281"/>
      <c r="N1440" s="284">
        <v>1453</v>
      </c>
    </row>
    <row r="1441" spans="1:14" x14ac:dyDescent="0.25">
      <c r="A1441" s="522"/>
      <c r="C1441" s="280"/>
      <c r="D1441" s="310"/>
      <c r="E1441" s="286"/>
      <c r="F1441" s="228"/>
      <c r="G1441" s="228"/>
      <c r="H1441" s="280"/>
      <c r="I1441" s="228"/>
      <c r="J1441" s="280"/>
      <c r="K1441" s="281"/>
      <c r="N1441" s="284">
        <v>1454</v>
      </c>
    </row>
    <row r="1442" spans="1:14" x14ac:dyDescent="0.25">
      <c r="A1442" s="522"/>
      <c r="C1442" s="280"/>
      <c r="D1442" s="310"/>
      <c r="E1442" s="286"/>
      <c r="F1442" s="228"/>
      <c r="G1442" s="228"/>
      <c r="H1442" s="280"/>
      <c r="I1442" s="228"/>
      <c r="J1442" s="280"/>
      <c r="K1442" s="281"/>
      <c r="N1442" s="284">
        <v>1455</v>
      </c>
    </row>
    <row r="1443" spans="1:14" x14ac:dyDescent="0.25">
      <c r="A1443" s="522"/>
      <c r="C1443" s="280"/>
      <c r="D1443" s="310"/>
      <c r="E1443" s="286"/>
      <c r="F1443" s="228"/>
      <c r="G1443" s="228"/>
      <c r="H1443" s="280"/>
      <c r="I1443" s="228"/>
      <c r="J1443" s="280"/>
      <c r="K1443" s="280"/>
      <c r="N1443" s="284">
        <v>1456</v>
      </c>
    </row>
    <row r="1444" spans="1:14" x14ac:dyDescent="0.25">
      <c r="A1444" s="522"/>
      <c r="C1444" s="280"/>
      <c r="D1444" s="310"/>
      <c r="E1444" s="286"/>
      <c r="F1444" s="228"/>
      <c r="G1444" s="228"/>
      <c r="H1444" s="280"/>
      <c r="I1444" s="228"/>
      <c r="J1444" s="280"/>
      <c r="K1444" s="281"/>
      <c r="N1444" s="284">
        <v>1457</v>
      </c>
    </row>
    <row r="1445" spans="1:14" x14ac:dyDescent="0.25">
      <c r="A1445" s="522"/>
      <c r="C1445" s="280"/>
      <c r="D1445" s="310"/>
      <c r="E1445" s="286"/>
      <c r="F1445" s="228"/>
      <c r="G1445" s="228"/>
      <c r="H1445" s="280"/>
      <c r="I1445" s="228"/>
      <c r="J1445" s="280"/>
      <c r="K1445" s="281"/>
      <c r="N1445" s="284">
        <v>1458</v>
      </c>
    </row>
    <row r="1446" spans="1:14" x14ac:dyDescent="0.25">
      <c r="A1446" s="522"/>
      <c r="C1446" s="280"/>
      <c r="D1446" s="310"/>
      <c r="E1446" s="286"/>
      <c r="F1446" s="228"/>
      <c r="G1446" s="228"/>
      <c r="H1446" s="280"/>
      <c r="I1446" s="228"/>
      <c r="J1446" s="280"/>
      <c r="K1446" s="280"/>
      <c r="N1446" s="284">
        <v>1459</v>
      </c>
    </row>
    <row r="1447" spans="1:14" x14ac:dyDescent="0.25">
      <c r="A1447" s="522"/>
      <c r="C1447" s="280"/>
      <c r="D1447" s="310"/>
      <c r="E1447" s="286"/>
      <c r="F1447" s="228"/>
      <c r="G1447" s="228"/>
      <c r="H1447" s="280"/>
      <c r="I1447" s="228"/>
      <c r="J1447" s="280"/>
      <c r="K1447" s="281"/>
      <c r="N1447" s="284">
        <v>1460</v>
      </c>
    </row>
    <row r="1448" spans="1:14" x14ac:dyDescent="0.25">
      <c r="A1448" s="522"/>
      <c r="C1448" s="280"/>
      <c r="D1448" s="310"/>
      <c r="E1448" s="286"/>
      <c r="F1448" s="228"/>
      <c r="G1448" s="228"/>
      <c r="H1448" s="280"/>
      <c r="I1448" s="228"/>
      <c r="J1448" s="280"/>
      <c r="K1448" s="281"/>
      <c r="N1448" s="284">
        <v>1461</v>
      </c>
    </row>
    <row r="1449" spans="1:14" x14ac:dyDescent="0.25">
      <c r="A1449" s="522"/>
      <c r="C1449" s="280"/>
      <c r="D1449" s="310"/>
      <c r="E1449" s="286"/>
      <c r="F1449" s="228"/>
      <c r="G1449" s="228"/>
      <c r="H1449" s="280"/>
      <c r="I1449" s="228"/>
      <c r="J1449" s="280"/>
      <c r="K1449" s="281"/>
      <c r="N1449" s="284">
        <v>1462</v>
      </c>
    </row>
    <row r="1450" spans="1:14" x14ac:dyDescent="0.25">
      <c r="C1450" s="280"/>
      <c r="D1450" s="310"/>
      <c r="E1450" s="286"/>
      <c r="F1450" s="228"/>
      <c r="G1450" s="228"/>
      <c r="H1450" s="280"/>
      <c r="I1450" s="228"/>
      <c r="J1450" s="280"/>
      <c r="K1450" s="281"/>
      <c r="N1450" s="284">
        <v>1463</v>
      </c>
    </row>
    <row r="1451" spans="1:14" x14ac:dyDescent="0.25">
      <c r="C1451" s="280"/>
      <c r="D1451" s="310"/>
      <c r="E1451" s="286"/>
      <c r="F1451" s="228"/>
      <c r="G1451" s="228"/>
      <c r="H1451" s="280"/>
      <c r="I1451" s="228"/>
      <c r="J1451" s="280"/>
      <c r="K1451" s="281"/>
      <c r="N1451" s="284">
        <v>1464</v>
      </c>
    </row>
    <row r="1452" spans="1:14" x14ac:dyDescent="0.25">
      <c r="C1452" s="280"/>
      <c r="D1452" s="310"/>
      <c r="E1452" s="286"/>
      <c r="F1452" s="228"/>
      <c r="G1452" s="228"/>
      <c r="H1452" s="280"/>
      <c r="I1452" s="228"/>
      <c r="J1452" s="280"/>
      <c r="K1452" s="281"/>
      <c r="N1452" s="284">
        <v>1465</v>
      </c>
    </row>
    <row r="1453" spans="1:14" x14ac:dyDescent="0.25">
      <c r="C1453" s="280"/>
      <c r="D1453" s="310"/>
      <c r="E1453" s="286"/>
      <c r="F1453" s="228"/>
      <c r="G1453" s="228"/>
      <c r="H1453" s="280"/>
      <c r="I1453" s="228"/>
      <c r="J1453" s="280"/>
      <c r="K1453" s="281"/>
      <c r="N1453" s="284">
        <v>1466</v>
      </c>
    </row>
    <row r="1454" spans="1:14" x14ac:dyDescent="0.25">
      <c r="C1454" s="280"/>
      <c r="D1454" s="310"/>
      <c r="E1454" s="286"/>
      <c r="F1454" s="228"/>
      <c r="G1454" s="228"/>
      <c r="H1454" s="280"/>
      <c r="I1454" s="228"/>
      <c r="J1454" s="280"/>
      <c r="K1454" s="281"/>
      <c r="N1454" s="284">
        <v>1467</v>
      </c>
    </row>
    <row r="1455" spans="1:14" x14ac:dyDescent="0.25">
      <c r="C1455" s="280"/>
      <c r="D1455" s="310"/>
      <c r="E1455" s="286"/>
      <c r="F1455" s="228"/>
      <c r="G1455" s="228"/>
      <c r="H1455" s="280"/>
      <c r="I1455" s="228"/>
      <c r="J1455" s="280"/>
      <c r="K1455" s="281"/>
      <c r="N1455" s="284">
        <v>1468</v>
      </c>
    </row>
    <row r="1456" spans="1:14" x14ac:dyDescent="0.25">
      <c r="C1456" s="280"/>
      <c r="D1456" s="310"/>
      <c r="E1456" s="286"/>
      <c r="F1456" s="228"/>
      <c r="G1456" s="228"/>
      <c r="H1456" s="280"/>
      <c r="I1456" s="228"/>
      <c r="J1456" s="280"/>
      <c r="K1456" s="280"/>
      <c r="N1456" s="284">
        <v>1469</v>
      </c>
    </row>
    <row r="1457" spans="3:14" x14ac:dyDescent="0.25">
      <c r="C1457" s="280"/>
      <c r="D1457" s="310"/>
      <c r="E1457" s="286"/>
      <c r="F1457" s="228"/>
      <c r="G1457" s="228"/>
      <c r="H1457" s="280"/>
      <c r="I1457" s="228"/>
      <c r="J1457" s="280"/>
      <c r="K1457" s="281"/>
      <c r="N1457" s="284">
        <v>1470</v>
      </c>
    </row>
    <row r="1458" spans="3:14" x14ac:dyDescent="0.25">
      <c r="C1458" s="280"/>
      <c r="D1458" s="310"/>
      <c r="E1458" s="286"/>
      <c r="F1458" s="228"/>
      <c r="G1458" s="228"/>
      <c r="H1458" s="280"/>
      <c r="I1458" s="228"/>
      <c r="J1458" s="280"/>
      <c r="K1458" s="281"/>
      <c r="N1458" s="284">
        <v>1471</v>
      </c>
    </row>
    <row r="1459" spans="3:14" x14ac:dyDescent="0.25">
      <c r="C1459" s="280"/>
      <c r="D1459" s="310"/>
      <c r="E1459" s="286"/>
      <c r="F1459" s="228"/>
      <c r="G1459" s="228"/>
      <c r="H1459" s="280"/>
      <c r="I1459" s="228"/>
      <c r="J1459" s="280"/>
      <c r="K1459" s="281"/>
      <c r="N1459" s="284">
        <v>1472</v>
      </c>
    </row>
    <row r="1460" spans="3:14" x14ac:dyDescent="0.25">
      <c r="C1460" s="280"/>
      <c r="D1460" s="310"/>
      <c r="E1460" s="286"/>
      <c r="F1460" s="228"/>
      <c r="G1460" s="228"/>
      <c r="H1460" s="280"/>
      <c r="I1460" s="228"/>
      <c r="J1460" s="280"/>
      <c r="K1460" s="281"/>
      <c r="N1460" s="284">
        <v>1473</v>
      </c>
    </row>
    <row r="1461" spans="3:14" x14ac:dyDescent="0.25">
      <c r="C1461" s="280"/>
      <c r="D1461" s="310"/>
      <c r="E1461" s="286"/>
      <c r="F1461" s="228"/>
      <c r="G1461" s="228"/>
      <c r="H1461" s="280"/>
      <c r="I1461" s="228"/>
      <c r="J1461" s="280"/>
      <c r="K1461" s="280"/>
      <c r="N1461" s="284">
        <v>1474</v>
      </c>
    </row>
    <row r="1462" spans="3:14" x14ac:dyDescent="0.25">
      <c r="C1462" s="280"/>
      <c r="D1462" s="310"/>
      <c r="E1462" s="286"/>
      <c r="F1462" s="228"/>
      <c r="G1462" s="228"/>
      <c r="H1462" s="280"/>
      <c r="I1462" s="228"/>
      <c r="J1462" s="280"/>
      <c r="K1462" s="281"/>
      <c r="N1462" s="284">
        <v>1475</v>
      </c>
    </row>
    <row r="1463" spans="3:14" x14ac:dyDescent="0.25">
      <c r="C1463" s="280"/>
      <c r="D1463" s="310"/>
      <c r="E1463" s="286"/>
      <c r="F1463" s="228"/>
      <c r="G1463" s="228"/>
      <c r="H1463" s="280"/>
      <c r="I1463" s="228"/>
      <c r="J1463" s="280"/>
      <c r="K1463" s="281"/>
      <c r="N1463" s="284">
        <v>1476</v>
      </c>
    </row>
    <row r="1464" spans="3:14" x14ac:dyDescent="0.25">
      <c r="C1464" s="280"/>
      <c r="D1464" s="310"/>
      <c r="E1464" s="286"/>
      <c r="F1464" s="228"/>
      <c r="G1464" s="228"/>
      <c r="H1464" s="280"/>
      <c r="I1464" s="228"/>
      <c r="J1464" s="280"/>
      <c r="K1464" s="281"/>
      <c r="N1464" s="284">
        <v>1477</v>
      </c>
    </row>
    <row r="1465" spans="3:14" x14ac:dyDescent="0.25">
      <c r="C1465" s="280"/>
      <c r="D1465" s="310"/>
      <c r="E1465" s="286"/>
      <c r="F1465" s="228"/>
      <c r="G1465" s="228"/>
      <c r="H1465" s="280"/>
      <c r="I1465" s="228"/>
      <c r="J1465" s="280"/>
      <c r="K1465" s="281"/>
      <c r="N1465" s="284">
        <v>1478</v>
      </c>
    </row>
    <row r="1466" spans="3:14" x14ac:dyDescent="0.25">
      <c r="C1466" s="280"/>
      <c r="D1466" s="310"/>
      <c r="E1466" s="286"/>
      <c r="F1466" s="228"/>
      <c r="G1466" s="228"/>
      <c r="H1466" s="280"/>
      <c r="I1466" s="228"/>
      <c r="J1466" s="280"/>
      <c r="K1466" s="281"/>
      <c r="N1466" s="284">
        <v>1479</v>
      </c>
    </row>
    <row r="1467" spans="3:14" x14ac:dyDescent="0.25">
      <c r="C1467" s="280"/>
      <c r="D1467" s="310"/>
      <c r="E1467" s="286"/>
      <c r="F1467" s="228"/>
      <c r="G1467" s="228"/>
      <c r="H1467" s="280"/>
      <c r="I1467" s="228"/>
      <c r="J1467" s="280"/>
      <c r="K1467" s="281"/>
      <c r="N1467" s="284">
        <v>1480</v>
      </c>
    </row>
    <row r="1468" spans="3:14" x14ac:dyDescent="0.25">
      <c r="C1468" s="280"/>
      <c r="D1468" s="310"/>
      <c r="E1468" s="286"/>
      <c r="F1468" s="228"/>
      <c r="G1468" s="228"/>
      <c r="H1468" s="280"/>
      <c r="I1468" s="228"/>
      <c r="J1468" s="280"/>
      <c r="K1468" s="281"/>
      <c r="N1468" s="284">
        <v>1481</v>
      </c>
    </row>
    <row r="1469" spans="3:14" x14ac:dyDescent="0.25">
      <c r="C1469" s="280"/>
      <c r="D1469" s="310"/>
      <c r="E1469" s="286"/>
      <c r="F1469" s="228"/>
      <c r="G1469" s="228"/>
      <c r="H1469" s="280"/>
      <c r="I1469" s="228"/>
      <c r="J1469" s="280"/>
      <c r="K1469" s="281"/>
      <c r="N1469" s="284">
        <v>1482</v>
      </c>
    </row>
    <row r="1470" spans="3:14" x14ac:dyDescent="0.25">
      <c r="C1470" s="280"/>
      <c r="D1470" s="310"/>
      <c r="E1470" s="286"/>
      <c r="F1470" s="228"/>
      <c r="G1470" s="228"/>
      <c r="H1470" s="280"/>
      <c r="I1470" s="228"/>
      <c r="J1470" s="280"/>
      <c r="K1470" s="280"/>
      <c r="N1470" s="284">
        <v>1483</v>
      </c>
    </row>
    <row r="1471" spans="3:14" x14ac:dyDescent="0.25">
      <c r="C1471" s="280"/>
      <c r="D1471" s="310"/>
      <c r="E1471" s="286"/>
      <c r="F1471" s="228"/>
      <c r="G1471" s="228"/>
      <c r="H1471" s="280"/>
      <c r="I1471" s="228"/>
      <c r="J1471" s="280"/>
      <c r="K1471" s="281"/>
      <c r="N1471" s="284">
        <v>1484</v>
      </c>
    </row>
    <row r="1472" spans="3:14" x14ac:dyDescent="0.25">
      <c r="C1472" s="280"/>
      <c r="D1472" s="310"/>
      <c r="E1472" s="286"/>
      <c r="F1472" s="228"/>
      <c r="G1472" s="228"/>
      <c r="H1472" s="280"/>
      <c r="I1472" s="228"/>
      <c r="J1472" s="280"/>
      <c r="K1472" s="281"/>
      <c r="N1472" s="284">
        <v>1485</v>
      </c>
    </row>
    <row r="1473" spans="3:14" x14ac:dyDescent="0.25">
      <c r="C1473" s="280"/>
      <c r="D1473" s="310"/>
      <c r="E1473" s="286"/>
      <c r="F1473" s="228"/>
      <c r="G1473" s="228"/>
      <c r="H1473" s="280"/>
      <c r="I1473" s="228"/>
      <c r="J1473" s="280"/>
      <c r="K1473" s="281"/>
      <c r="N1473" s="284">
        <v>1486</v>
      </c>
    </row>
    <row r="1474" spans="3:14" x14ac:dyDescent="0.25">
      <c r="C1474" s="280"/>
      <c r="D1474" s="310"/>
      <c r="E1474" s="286"/>
      <c r="F1474" s="228"/>
      <c r="G1474" s="228"/>
      <c r="H1474" s="280"/>
      <c r="I1474" s="228"/>
      <c r="J1474" s="280"/>
      <c r="K1474" s="280"/>
      <c r="N1474" s="284">
        <v>1487</v>
      </c>
    </row>
    <row r="1475" spans="3:14" x14ac:dyDescent="0.25">
      <c r="C1475" s="280"/>
      <c r="D1475" s="310"/>
      <c r="E1475" s="286"/>
      <c r="F1475" s="228"/>
      <c r="G1475" s="228"/>
      <c r="H1475" s="280"/>
      <c r="I1475" s="228"/>
      <c r="J1475" s="280"/>
      <c r="K1475" s="280"/>
      <c r="N1475" s="284">
        <v>1488</v>
      </c>
    </row>
    <row r="1476" spans="3:14" x14ac:dyDescent="0.25">
      <c r="C1476" s="280"/>
      <c r="D1476" s="310"/>
      <c r="E1476" s="286"/>
      <c r="F1476" s="228"/>
      <c r="G1476" s="228"/>
      <c r="H1476" s="280"/>
      <c r="I1476" s="228"/>
      <c r="J1476" s="280"/>
      <c r="K1476" s="281"/>
      <c r="N1476" s="284">
        <v>1489</v>
      </c>
    </row>
    <row r="1477" spans="3:14" x14ac:dyDescent="0.25">
      <c r="C1477" s="280"/>
      <c r="D1477" s="310"/>
      <c r="E1477" s="286"/>
      <c r="F1477" s="228"/>
      <c r="G1477" s="228"/>
      <c r="H1477" s="280"/>
      <c r="I1477" s="228"/>
      <c r="J1477" s="280"/>
      <c r="K1477" s="281"/>
      <c r="N1477" s="284">
        <v>1490</v>
      </c>
    </row>
    <row r="1478" spans="3:14" x14ac:dyDescent="0.25">
      <c r="C1478" s="280"/>
      <c r="D1478" s="310"/>
      <c r="E1478" s="286"/>
      <c r="F1478" s="228"/>
      <c r="G1478" s="228"/>
      <c r="H1478" s="280"/>
      <c r="I1478" s="228"/>
      <c r="J1478" s="280"/>
      <c r="K1478" s="280"/>
      <c r="N1478" s="284">
        <v>1491</v>
      </c>
    </row>
    <row r="1479" spans="3:14" x14ac:dyDescent="0.25">
      <c r="C1479" s="280"/>
      <c r="D1479" s="310"/>
      <c r="E1479" s="286"/>
      <c r="F1479" s="228"/>
      <c r="G1479" s="228"/>
      <c r="H1479" s="280"/>
      <c r="I1479" s="228"/>
      <c r="J1479" s="280"/>
      <c r="K1479" s="281"/>
      <c r="N1479" s="284">
        <v>1492</v>
      </c>
    </row>
    <row r="1480" spans="3:14" x14ac:dyDescent="0.25">
      <c r="C1480" s="280"/>
      <c r="D1480" s="310"/>
      <c r="E1480" s="286"/>
      <c r="F1480" s="228"/>
      <c r="G1480" s="228"/>
      <c r="H1480" s="280"/>
      <c r="I1480" s="228"/>
      <c r="J1480" s="280"/>
      <c r="K1480" s="281"/>
      <c r="N1480" s="284">
        <v>1493</v>
      </c>
    </row>
    <row r="1481" spans="3:14" x14ac:dyDescent="0.25">
      <c r="C1481" s="280"/>
      <c r="D1481" s="310"/>
      <c r="E1481" s="286"/>
      <c r="F1481" s="228"/>
      <c r="G1481" s="228"/>
      <c r="H1481" s="280"/>
      <c r="I1481" s="228"/>
      <c r="J1481" s="280"/>
      <c r="K1481" s="281"/>
      <c r="N1481" s="284">
        <v>1494</v>
      </c>
    </row>
    <row r="1482" spans="3:14" x14ac:dyDescent="0.25">
      <c r="C1482" s="280"/>
      <c r="D1482" s="310"/>
      <c r="E1482" s="286"/>
      <c r="F1482" s="228"/>
      <c r="G1482" s="228"/>
      <c r="H1482" s="280"/>
      <c r="I1482" s="228"/>
      <c r="J1482" s="280"/>
      <c r="K1482" s="280"/>
      <c r="N1482" s="284">
        <v>1495</v>
      </c>
    </row>
    <row r="1483" spans="3:14" x14ac:dyDescent="0.25">
      <c r="C1483" s="280"/>
      <c r="D1483" s="310"/>
      <c r="E1483" s="286"/>
      <c r="F1483" s="228"/>
      <c r="G1483" s="228"/>
      <c r="H1483" s="280"/>
      <c r="I1483" s="228"/>
      <c r="J1483" s="280"/>
      <c r="K1483" s="281"/>
      <c r="N1483" s="284">
        <v>1496</v>
      </c>
    </row>
    <row r="1484" spans="3:14" x14ac:dyDescent="0.25">
      <c r="C1484" s="280"/>
      <c r="D1484" s="310"/>
      <c r="E1484" s="286"/>
      <c r="F1484" s="228"/>
      <c r="G1484" s="228"/>
      <c r="H1484" s="280"/>
      <c r="I1484" s="228"/>
      <c r="J1484" s="280"/>
      <c r="K1484" s="281"/>
      <c r="N1484" s="284">
        <v>1497</v>
      </c>
    </row>
    <row r="1485" spans="3:14" x14ac:dyDescent="0.25">
      <c r="C1485" s="280"/>
      <c r="D1485" s="310"/>
      <c r="E1485" s="286"/>
      <c r="F1485" s="228"/>
      <c r="G1485" s="228"/>
      <c r="H1485" s="280"/>
      <c r="I1485" s="228"/>
      <c r="J1485" s="280"/>
      <c r="K1485" s="281"/>
      <c r="N1485" s="284">
        <v>1498</v>
      </c>
    </row>
    <row r="1486" spans="3:14" x14ac:dyDescent="0.25">
      <c r="C1486" s="280"/>
      <c r="D1486" s="310"/>
      <c r="E1486" s="286"/>
      <c r="F1486" s="228"/>
      <c r="G1486" s="228"/>
      <c r="H1486" s="280"/>
      <c r="I1486" s="228"/>
      <c r="J1486" s="280"/>
      <c r="K1486" s="281"/>
      <c r="N1486" s="284">
        <v>1499</v>
      </c>
    </row>
    <row r="1487" spans="3:14" x14ac:dyDescent="0.25">
      <c r="C1487" s="280"/>
      <c r="D1487" s="310"/>
      <c r="E1487" s="286"/>
      <c r="F1487" s="228"/>
      <c r="G1487" s="228"/>
      <c r="H1487" s="280"/>
      <c r="I1487" s="228"/>
      <c r="J1487" s="280"/>
      <c r="K1487" s="281"/>
      <c r="N1487" s="284">
        <v>1500</v>
      </c>
    </row>
    <row r="1488" spans="3:14" x14ac:dyDescent="0.25">
      <c r="C1488" s="280"/>
      <c r="D1488" s="310"/>
      <c r="E1488" s="286"/>
      <c r="F1488" s="228"/>
      <c r="G1488" s="228"/>
      <c r="H1488" s="280"/>
      <c r="I1488" s="228"/>
      <c r="J1488" s="280"/>
      <c r="K1488" s="281"/>
      <c r="N1488" s="284">
        <v>1501</v>
      </c>
    </row>
    <row r="1489" spans="1:14" x14ac:dyDescent="0.25">
      <c r="C1489" s="280"/>
      <c r="D1489" s="310"/>
      <c r="E1489" s="286"/>
      <c r="F1489" s="228"/>
      <c r="G1489" s="228"/>
      <c r="H1489" s="280"/>
      <c r="I1489" s="228"/>
      <c r="J1489" s="280"/>
      <c r="K1489" s="280"/>
      <c r="N1489" s="284">
        <v>1502</v>
      </c>
    </row>
    <row r="1490" spans="1:14" x14ac:dyDescent="0.25">
      <c r="C1490" s="312"/>
      <c r="D1490" s="313"/>
      <c r="E1490" s="286"/>
      <c r="F1490" s="228"/>
      <c r="G1490" s="228"/>
      <c r="H1490" s="280"/>
      <c r="I1490" s="314"/>
      <c r="J1490" s="312"/>
      <c r="K1490" s="315"/>
      <c r="N1490" s="284">
        <v>1503</v>
      </c>
    </row>
    <row r="1491" spans="1:14" x14ac:dyDescent="0.25">
      <c r="C1491" s="316"/>
      <c r="D1491" s="317"/>
      <c r="E1491" s="318"/>
      <c r="F1491" s="228"/>
      <c r="G1491" s="228"/>
      <c r="H1491" s="319"/>
      <c r="I1491" s="320"/>
      <c r="J1491" s="321"/>
      <c r="K1491" s="322"/>
      <c r="N1491" s="284">
        <v>1504</v>
      </c>
    </row>
    <row r="1492" spans="1:14" s="290" customFormat="1" x14ac:dyDescent="0.25">
      <c r="A1492" s="289"/>
      <c r="B1492" s="289"/>
      <c r="C1492" s="301"/>
      <c r="D1492" s="323"/>
      <c r="E1492" s="324"/>
      <c r="F1492" s="228"/>
      <c r="G1492" s="228"/>
      <c r="H1492" s="325"/>
      <c r="I1492" s="228"/>
      <c r="J1492" s="301"/>
      <c r="K1492" s="325"/>
      <c r="N1492" s="284">
        <v>1505</v>
      </c>
    </row>
    <row r="1493" spans="1:14" s="290" customFormat="1" x14ac:dyDescent="0.25">
      <c r="A1493" s="289"/>
      <c r="B1493" s="289"/>
      <c r="C1493" s="301"/>
      <c r="D1493" s="323"/>
      <c r="E1493" s="324"/>
      <c r="F1493" s="228"/>
      <c r="G1493" s="228"/>
      <c r="H1493" s="325"/>
      <c r="I1493" s="228"/>
      <c r="J1493" s="301"/>
      <c r="K1493" s="325"/>
      <c r="N1493" s="288">
        <v>1506</v>
      </c>
    </row>
    <row r="1494" spans="1:14" s="290" customFormat="1" x14ac:dyDescent="0.25">
      <c r="A1494" s="289"/>
      <c r="B1494" s="289"/>
      <c r="C1494" s="301"/>
      <c r="D1494" s="323"/>
      <c r="E1494" s="324"/>
      <c r="F1494" s="228"/>
      <c r="G1494" s="228"/>
      <c r="H1494" s="325"/>
      <c r="I1494" s="228"/>
      <c r="J1494" s="301"/>
      <c r="K1494" s="325"/>
      <c r="N1494" s="288">
        <v>1507</v>
      </c>
    </row>
    <row r="1495" spans="1:14" s="290" customFormat="1" x14ac:dyDescent="0.25">
      <c r="A1495" s="289"/>
      <c r="B1495" s="289"/>
      <c r="C1495" s="301"/>
      <c r="D1495" s="323"/>
      <c r="E1495" s="324"/>
      <c r="F1495" s="228"/>
      <c r="G1495" s="228"/>
      <c r="H1495" s="325"/>
      <c r="I1495" s="228"/>
      <c r="J1495" s="301"/>
      <c r="K1495" s="325"/>
      <c r="N1495" s="288">
        <v>1508</v>
      </c>
    </row>
    <row r="1496" spans="1:14" s="290" customFormat="1" x14ac:dyDescent="0.25">
      <c r="A1496" s="289"/>
      <c r="B1496" s="289"/>
      <c r="C1496" s="301"/>
      <c r="D1496" s="323"/>
      <c r="E1496" s="324"/>
      <c r="F1496" s="228"/>
      <c r="G1496" s="228"/>
      <c r="H1496" s="325"/>
      <c r="I1496" s="228"/>
      <c r="J1496" s="301"/>
      <c r="K1496" s="325"/>
      <c r="N1496" s="288">
        <v>1509</v>
      </c>
    </row>
    <row r="1497" spans="1:14" s="290" customFormat="1" x14ac:dyDescent="0.25">
      <c r="A1497" s="289"/>
      <c r="B1497" s="289"/>
      <c r="C1497" s="301"/>
      <c r="D1497" s="323"/>
      <c r="E1497" s="324"/>
      <c r="F1497" s="228"/>
      <c r="G1497" s="228"/>
      <c r="H1497" s="325"/>
      <c r="I1497" s="228"/>
      <c r="J1497" s="301"/>
      <c r="K1497" s="325"/>
      <c r="N1497" s="288">
        <v>1510</v>
      </c>
    </row>
    <row r="1498" spans="1:14" s="290" customFormat="1" x14ac:dyDescent="0.25">
      <c r="A1498" s="289"/>
      <c r="B1498" s="289"/>
      <c r="C1498" s="301"/>
      <c r="D1498" s="323"/>
      <c r="E1498" s="324"/>
      <c r="F1498" s="228"/>
      <c r="G1498" s="228"/>
      <c r="H1498" s="325"/>
      <c r="I1498" s="228"/>
      <c r="J1498" s="301"/>
      <c r="K1498" s="325"/>
      <c r="N1498" s="288">
        <v>1511</v>
      </c>
    </row>
    <row r="1499" spans="1:14" s="290" customFormat="1" x14ac:dyDescent="0.25">
      <c r="A1499" s="289"/>
      <c r="B1499" s="289"/>
      <c r="C1499" s="301"/>
      <c r="D1499" s="323"/>
      <c r="E1499" s="324"/>
      <c r="F1499" s="228"/>
      <c r="G1499" s="228"/>
      <c r="H1499" s="325"/>
      <c r="I1499" s="228"/>
      <c r="J1499" s="301"/>
      <c r="K1499" s="325"/>
      <c r="N1499" s="288">
        <v>1513</v>
      </c>
    </row>
    <row r="1500" spans="1:14" s="290" customFormat="1" x14ac:dyDescent="0.25">
      <c r="A1500" s="289"/>
      <c r="B1500" s="289"/>
      <c r="C1500" s="301"/>
      <c r="D1500" s="323"/>
      <c r="E1500" s="324"/>
      <c r="F1500" s="228"/>
      <c r="G1500" s="228"/>
      <c r="H1500" s="325"/>
      <c r="I1500" s="228"/>
      <c r="J1500" s="301"/>
      <c r="K1500" s="325"/>
      <c r="N1500" s="288">
        <v>1514</v>
      </c>
    </row>
    <row r="1501" spans="1:14" s="290" customFormat="1" x14ac:dyDescent="0.25">
      <c r="A1501" s="289"/>
      <c r="B1501" s="289"/>
      <c r="C1501" s="301"/>
      <c r="D1501" s="323"/>
      <c r="E1501" s="324"/>
      <c r="F1501" s="228"/>
      <c r="G1501" s="228"/>
      <c r="H1501" s="325"/>
      <c r="I1501" s="228"/>
      <c r="J1501" s="301"/>
      <c r="K1501" s="325"/>
      <c r="N1501" s="288">
        <v>1515</v>
      </c>
    </row>
    <row r="1502" spans="1:14" s="290" customFormat="1" x14ac:dyDescent="0.25">
      <c r="A1502" s="289"/>
      <c r="B1502" s="289"/>
      <c r="C1502" s="301"/>
      <c r="D1502" s="323"/>
      <c r="E1502" s="324"/>
      <c r="F1502" s="228"/>
      <c r="G1502" s="228"/>
      <c r="H1502" s="325"/>
      <c r="I1502" s="228"/>
      <c r="J1502" s="301"/>
      <c r="K1502" s="325"/>
      <c r="N1502" s="288">
        <v>1516</v>
      </c>
    </row>
    <row r="1503" spans="1:14" s="290" customFormat="1" x14ac:dyDescent="0.25">
      <c r="A1503" s="289"/>
      <c r="B1503" s="289"/>
      <c r="C1503" s="301"/>
      <c r="D1503" s="323"/>
      <c r="E1503" s="324"/>
      <c r="F1503" s="228"/>
      <c r="G1503" s="228"/>
      <c r="H1503" s="325"/>
      <c r="I1503" s="228"/>
      <c r="J1503" s="301"/>
      <c r="K1503" s="325"/>
      <c r="N1503" s="288">
        <v>1517</v>
      </c>
    </row>
    <row r="1504" spans="1:14" s="290" customFormat="1" x14ac:dyDescent="0.25">
      <c r="A1504" s="289"/>
      <c r="B1504" s="289"/>
      <c r="C1504" s="301"/>
      <c r="D1504" s="323"/>
      <c r="E1504" s="324"/>
      <c r="F1504" s="228"/>
      <c r="G1504" s="228"/>
      <c r="H1504" s="325"/>
      <c r="I1504" s="228"/>
      <c r="J1504" s="301"/>
      <c r="K1504" s="325"/>
      <c r="N1504" s="288">
        <v>1518</v>
      </c>
    </row>
    <row r="1505" spans="1:14" s="290" customFormat="1" x14ac:dyDescent="0.25">
      <c r="A1505" s="289"/>
      <c r="B1505" s="289"/>
      <c r="C1505" s="301"/>
      <c r="D1505" s="323"/>
      <c r="E1505" s="324"/>
      <c r="F1505" s="228"/>
      <c r="G1505" s="228"/>
      <c r="H1505" s="325"/>
      <c r="I1505" s="228"/>
      <c r="J1505" s="301"/>
      <c r="K1505" s="325"/>
      <c r="N1505" s="288">
        <v>1519</v>
      </c>
    </row>
    <row r="1506" spans="1:14" s="290" customFormat="1" x14ac:dyDescent="0.25">
      <c r="A1506" s="289"/>
      <c r="B1506" s="289"/>
      <c r="C1506" s="301"/>
      <c r="D1506" s="323"/>
      <c r="E1506" s="324"/>
      <c r="F1506" s="228"/>
      <c r="G1506" s="228"/>
      <c r="H1506" s="325"/>
      <c r="I1506" s="228"/>
      <c r="J1506" s="301"/>
      <c r="K1506" s="325"/>
      <c r="N1506" s="288">
        <v>1520</v>
      </c>
    </row>
    <row r="1507" spans="1:14" s="290" customFormat="1" x14ac:dyDescent="0.25">
      <c r="A1507" s="289"/>
      <c r="B1507" s="289"/>
      <c r="C1507" s="301"/>
      <c r="D1507" s="323"/>
      <c r="E1507" s="324"/>
      <c r="F1507" s="228"/>
      <c r="G1507" s="228"/>
      <c r="H1507" s="325"/>
      <c r="I1507" s="228"/>
      <c r="J1507" s="301"/>
      <c r="K1507" s="325"/>
      <c r="N1507" s="288">
        <v>1521</v>
      </c>
    </row>
    <row r="1508" spans="1:14" s="290" customFormat="1" x14ac:dyDescent="0.25">
      <c r="A1508" s="289"/>
      <c r="B1508" s="289"/>
      <c r="C1508" s="301"/>
      <c r="D1508" s="323"/>
      <c r="E1508" s="324"/>
      <c r="F1508" s="228"/>
      <c r="G1508" s="228"/>
      <c r="H1508" s="325"/>
      <c r="I1508" s="228"/>
      <c r="J1508" s="301"/>
      <c r="K1508" s="325"/>
      <c r="N1508" s="288">
        <v>1522</v>
      </c>
    </row>
    <row r="1509" spans="1:14" s="290" customFormat="1" x14ac:dyDescent="0.25">
      <c r="A1509" s="289"/>
      <c r="B1509" s="289"/>
      <c r="C1509" s="301"/>
      <c r="D1509" s="323"/>
      <c r="E1509" s="324"/>
      <c r="F1509" s="228"/>
      <c r="G1509" s="228"/>
      <c r="H1509" s="325"/>
      <c r="I1509" s="228"/>
      <c r="J1509" s="301"/>
      <c r="K1509" s="325"/>
      <c r="N1509" s="288">
        <v>1523</v>
      </c>
    </row>
    <row r="1510" spans="1:14" s="290" customFormat="1" x14ac:dyDescent="0.25">
      <c r="A1510" s="289"/>
      <c r="B1510" s="289"/>
      <c r="C1510" s="301"/>
      <c r="D1510" s="323"/>
      <c r="E1510" s="324"/>
      <c r="F1510" s="228"/>
      <c r="G1510" s="228"/>
      <c r="H1510" s="325"/>
      <c r="I1510" s="228"/>
      <c r="J1510" s="301"/>
      <c r="K1510" s="325"/>
      <c r="N1510" s="288">
        <v>1524</v>
      </c>
    </row>
    <row r="1511" spans="1:14" s="290" customFormat="1" x14ac:dyDescent="0.25">
      <c r="A1511" s="289"/>
      <c r="B1511" s="289"/>
      <c r="C1511" s="301"/>
      <c r="D1511" s="323"/>
      <c r="E1511" s="324"/>
      <c r="F1511" s="228"/>
      <c r="G1511" s="228"/>
      <c r="H1511" s="325"/>
      <c r="I1511" s="228"/>
      <c r="J1511" s="301"/>
      <c r="K1511" s="325"/>
      <c r="N1511" s="288">
        <v>1525</v>
      </c>
    </row>
    <row r="1512" spans="1:14" s="290" customFormat="1" x14ac:dyDescent="0.25">
      <c r="A1512" s="289"/>
      <c r="B1512" s="289"/>
      <c r="C1512" s="301"/>
      <c r="D1512" s="323"/>
      <c r="E1512" s="324"/>
      <c r="F1512" s="228"/>
      <c r="G1512" s="228"/>
      <c r="H1512" s="325"/>
      <c r="I1512" s="228"/>
      <c r="J1512" s="301"/>
      <c r="K1512" s="325"/>
      <c r="N1512" s="288">
        <v>1526</v>
      </c>
    </row>
    <row r="1513" spans="1:14" s="290" customFormat="1" x14ac:dyDescent="0.25">
      <c r="A1513" s="289"/>
      <c r="B1513" s="289"/>
      <c r="C1513" s="301"/>
      <c r="D1513" s="323"/>
      <c r="E1513" s="324"/>
      <c r="F1513" s="228"/>
      <c r="G1513" s="228"/>
      <c r="H1513" s="325"/>
      <c r="I1513" s="228"/>
      <c r="J1513" s="301"/>
      <c r="K1513" s="325"/>
      <c r="N1513" s="288">
        <v>1527</v>
      </c>
    </row>
    <row r="1514" spans="1:14" s="290" customFormat="1" x14ac:dyDescent="0.25">
      <c r="A1514" s="289"/>
      <c r="B1514" s="289"/>
      <c r="C1514" s="301"/>
      <c r="D1514" s="323"/>
      <c r="E1514" s="324"/>
      <c r="F1514" s="228"/>
      <c r="G1514" s="228"/>
      <c r="H1514" s="325"/>
      <c r="I1514" s="228"/>
      <c r="J1514" s="301"/>
      <c r="K1514" s="325"/>
      <c r="N1514" s="288">
        <v>1528</v>
      </c>
    </row>
    <row r="1515" spans="1:14" s="290" customFormat="1" x14ac:dyDescent="0.25">
      <c r="A1515" s="289"/>
      <c r="B1515" s="289"/>
      <c r="C1515" s="301"/>
      <c r="D1515" s="323"/>
      <c r="E1515" s="324"/>
      <c r="F1515" s="228"/>
      <c r="G1515" s="228"/>
      <c r="H1515" s="325"/>
      <c r="I1515" s="228"/>
      <c r="J1515" s="301"/>
      <c r="K1515" s="325"/>
      <c r="N1515" s="288">
        <v>1529</v>
      </c>
    </row>
    <row r="1516" spans="1:14" s="290" customFormat="1" x14ac:dyDescent="0.25">
      <c r="A1516" s="289"/>
      <c r="B1516" s="289"/>
      <c r="C1516" s="301"/>
      <c r="D1516" s="323"/>
      <c r="E1516" s="324"/>
      <c r="F1516" s="228"/>
      <c r="G1516" s="228"/>
      <c r="H1516" s="325"/>
      <c r="I1516" s="228"/>
      <c r="J1516" s="301"/>
      <c r="K1516" s="325"/>
      <c r="N1516" s="288">
        <v>1530</v>
      </c>
    </row>
    <row r="1517" spans="1:14" s="290" customFormat="1" x14ac:dyDescent="0.25">
      <c r="A1517" s="289"/>
      <c r="B1517" s="289"/>
      <c r="C1517" s="326"/>
      <c r="D1517" s="323"/>
      <c r="E1517" s="324"/>
      <c r="F1517" s="228"/>
      <c r="G1517" s="228"/>
      <c r="H1517" s="325"/>
      <c r="I1517" s="228"/>
      <c r="J1517" s="301"/>
      <c r="K1517" s="325"/>
      <c r="N1517" s="288">
        <v>1531</v>
      </c>
    </row>
    <row r="1518" spans="1:14" s="290" customFormat="1" x14ac:dyDescent="0.25">
      <c r="A1518" s="289"/>
      <c r="B1518" s="289"/>
      <c r="C1518" s="326"/>
      <c r="D1518" s="323"/>
      <c r="E1518" s="324"/>
      <c r="F1518" s="228"/>
      <c r="G1518" s="228"/>
      <c r="H1518" s="325"/>
      <c r="I1518" s="228"/>
      <c r="J1518" s="301"/>
      <c r="K1518" s="325"/>
      <c r="N1518" s="288">
        <v>1532</v>
      </c>
    </row>
    <row r="1519" spans="1:14" s="290" customFormat="1" x14ac:dyDescent="0.25">
      <c r="A1519" s="289"/>
      <c r="B1519" s="289"/>
      <c r="C1519" s="326"/>
      <c r="D1519" s="323"/>
      <c r="E1519" s="324"/>
      <c r="F1519" s="228"/>
      <c r="G1519" s="228"/>
      <c r="H1519" s="325"/>
      <c r="I1519" s="228"/>
      <c r="J1519" s="301"/>
      <c r="K1519" s="325"/>
      <c r="N1519" s="288">
        <v>1533</v>
      </c>
    </row>
    <row r="1520" spans="1:14" s="290" customFormat="1" x14ac:dyDescent="0.25">
      <c r="A1520" s="289"/>
      <c r="B1520" s="289"/>
      <c r="C1520" s="326"/>
      <c r="D1520" s="323"/>
      <c r="E1520" s="324"/>
      <c r="F1520" s="228"/>
      <c r="G1520" s="228"/>
      <c r="H1520" s="325"/>
      <c r="I1520" s="228"/>
      <c r="J1520" s="301"/>
      <c r="K1520" s="325"/>
      <c r="N1520" s="288">
        <v>1534</v>
      </c>
    </row>
    <row r="1521" spans="1:14" s="290" customFormat="1" x14ac:dyDescent="0.25">
      <c r="A1521" s="289"/>
      <c r="B1521" s="289"/>
      <c r="C1521" s="326"/>
      <c r="D1521" s="323"/>
      <c r="E1521" s="324"/>
      <c r="F1521" s="228"/>
      <c r="G1521" s="228"/>
      <c r="H1521" s="325"/>
      <c r="I1521" s="228"/>
      <c r="J1521" s="301"/>
      <c r="K1521" s="325"/>
      <c r="N1521" s="288">
        <v>1535</v>
      </c>
    </row>
    <row r="1522" spans="1:14" s="290" customFormat="1" x14ac:dyDescent="0.25">
      <c r="A1522" s="289"/>
      <c r="B1522" s="289"/>
      <c r="C1522" s="326"/>
      <c r="D1522" s="323"/>
      <c r="E1522" s="324"/>
      <c r="F1522" s="228"/>
      <c r="G1522" s="228"/>
      <c r="H1522" s="325"/>
      <c r="I1522" s="228"/>
      <c r="J1522" s="301"/>
      <c r="K1522" s="325"/>
      <c r="N1522" s="288">
        <v>1536</v>
      </c>
    </row>
    <row r="1523" spans="1:14" s="290" customFormat="1" x14ac:dyDescent="0.25">
      <c r="A1523" s="289"/>
      <c r="B1523" s="289"/>
      <c r="C1523" s="326"/>
      <c r="D1523" s="323"/>
      <c r="E1523" s="324"/>
      <c r="F1523" s="228"/>
      <c r="G1523" s="228"/>
      <c r="H1523" s="325"/>
      <c r="I1523" s="228"/>
      <c r="J1523" s="301"/>
      <c r="K1523" s="325"/>
      <c r="N1523" s="288">
        <v>1537</v>
      </c>
    </row>
    <row r="1524" spans="1:14" s="290" customFormat="1" x14ac:dyDescent="0.25">
      <c r="A1524" s="289"/>
      <c r="B1524" s="289"/>
      <c r="C1524" s="326"/>
      <c r="D1524" s="323"/>
      <c r="E1524" s="324"/>
      <c r="F1524" s="228"/>
      <c r="G1524" s="228"/>
      <c r="H1524" s="325"/>
      <c r="I1524" s="228"/>
      <c r="J1524" s="326"/>
      <c r="K1524" s="325"/>
      <c r="N1524" s="288">
        <v>1538</v>
      </c>
    </row>
    <row r="1525" spans="1:14" s="290" customFormat="1" x14ac:dyDescent="0.25">
      <c r="A1525" s="289"/>
      <c r="B1525" s="289"/>
      <c r="C1525" s="326"/>
      <c r="D1525" s="323"/>
      <c r="E1525" s="324"/>
      <c r="F1525" s="228"/>
      <c r="G1525" s="228"/>
      <c r="H1525" s="325"/>
      <c r="I1525" s="228"/>
      <c r="J1525" s="326"/>
      <c r="K1525" s="325"/>
      <c r="N1525" s="288">
        <v>1539</v>
      </c>
    </row>
    <row r="1526" spans="1:14" s="290" customFormat="1" x14ac:dyDescent="0.25">
      <c r="A1526" s="289"/>
      <c r="B1526" s="289"/>
      <c r="C1526" s="326"/>
      <c r="D1526" s="323"/>
      <c r="E1526" s="324"/>
      <c r="F1526" s="228"/>
      <c r="G1526" s="228"/>
      <c r="H1526" s="325"/>
      <c r="I1526" s="228"/>
      <c r="J1526" s="326"/>
      <c r="K1526" s="325"/>
      <c r="N1526" s="288">
        <v>1540</v>
      </c>
    </row>
    <row r="1527" spans="1:14" s="290" customFormat="1" x14ac:dyDescent="0.25">
      <c r="A1527" s="289"/>
      <c r="B1527" s="289"/>
      <c r="C1527" s="326"/>
      <c r="D1527" s="323"/>
      <c r="E1527" s="324"/>
      <c r="F1527" s="228"/>
      <c r="G1527" s="228"/>
      <c r="H1527" s="325"/>
      <c r="I1527" s="228"/>
      <c r="J1527" s="326"/>
      <c r="K1527" s="325"/>
      <c r="N1527" s="288">
        <v>1541</v>
      </c>
    </row>
    <row r="1528" spans="1:14" s="290" customFormat="1" x14ac:dyDescent="0.25">
      <c r="A1528" s="289"/>
      <c r="B1528" s="289"/>
      <c r="C1528" s="326"/>
      <c r="D1528" s="323"/>
      <c r="E1528" s="324"/>
      <c r="F1528" s="228"/>
      <c r="G1528" s="228"/>
      <c r="H1528" s="325"/>
      <c r="I1528" s="228"/>
      <c r="J1528" s="326"/>
      <c r="K1528" s="325"/>
      <c r="N1528" s="288">
        <v>1542</v>
      </c>
    </row>
    <row r="1529" spans="1:14" s="290" customFormat="1" x14ac:dyDescent="0.25">
      <c r="A1529" s="289"/>
      <c r="B1529" s="289"/>
      <c r="C1529" s="326"/>
      <c r="D1529" s="323"/>
      <c r="E1529" s="324"/>
      <c r="F1529" s="228"/>
      <c r="G1529" s="228"/>
      <c r="H1529" s="325"/>
      <c r="I1529" s="228"/>
      <c r="J1529" s="326"/>
      <c r="K1529" s="325"/>
      <c r="N1529" s="288">
        <v>1543</v>
      </c>
    </row>
    <row r="1530" spans="1:14" s="290" customFormat="1" x14ac:dyDescent="0.25">
      <c r="A1530" s="289"/>
      <c r="B1530" s="289"/>
      <c r="C1530" s="326"/>
      <c r="D1530" s="323"/>
      <c r="E1530" s="324"/>
      <c r="F1530" s="228"/>
      <c r="G1530" s="228"/>
      <c r="H1530" s="325"/>
      <c r="I1530" s="228"/>
      <c r="J1530" s="326"/>
      <c r="K1530" s="325"/>
      <c r="N1530" s="288">
        <v>1544</v>
      </c>
    </row>
    <row r="1531" spans="1:14" s="290" customFormat="1" x14ac:dyDescent="0.25">
      <c r="A1531" s="289"/>
      <c r="B1531" s="289"/>
      <c r="C1531" s="326"/>
      <c r="D1531" s="323"/>
      <c r="E1531" s="324"/>
      <c r="F1531" s="228"/>
      <c r="G1531" s="228"/>
      <c r="H1531" s="325"/>
      <c r="I1531" s="228"/>
      <c r="J1531" s="326"/>
      <c r="K1531" s="325"/>
      <c r="N1531" s="288">
        <v>1545</v>
      </c>
    </row>
    <row r="1532" spans="1:14" s="290" customFormat="1" x14ac:dyDescent="0.25">
      <c r="A1532" s="289"/>
      <c r="B1532" s="289"/>
      <c r="C1532" s="326"/>
      <c r="D1532" s="323"/>
      <c r="E1532" s="324"/>
      <c r="F1532" s="228"/>
      <c r="G1532" s="228"/>
      <c r="H1532" s="325"/>
      <c r="I1532" s="228"/>
      <c r="J1532" s="326"/>
      <c r="K1532" s="325"/>
      <c r="N1532" s="288">
        <v>1546</v>
      </c>
    </row>
    <row r="1533" spans="1:14" s="290" customFormat="1" x14ac:dyDescent="0.25">
      <c r="A1533" s="289"/>
      <c r="B1533" s="289"/>
      <c r="C1533" s="326"/>
      <c r="D1533" s="323"/>
      <c r="E1533" s="324"/>
      <c r="F1533" s="228"/>
      <c r="G1533" s="228"/>
      <c r="H1533" s="325"/>
      <c r="I1533" s="228"/>
      <c r="J1533" s="326"/>
      <c r="K1533" s="325"/>
      <c r="N1533" s="288">
        <v>1547</v>
      </c>
    </row>
    <row r="1534" spans="1:14" s="290" customFormat="1" x14ac:dyDescent="0.25">
      <c r="A1534" s="289"/>
      <c r="B1534" s="289"/>
      <c r="C1534" s="326"/>
      <c r="D1534" s="323"/>
      <c r="E1534" s="324"/>
      <c r="F1534" s="228"/>
      <c r="G1534" s="228"/>
      <c r="H1534" s="325"/>
      <c r="I1534" s="228"/>
      <c r="J1534" s="326"/>
      <c r="K1534" s="325"/>
      <c r="N1534" s="288">
        <v>1548</v>
      </c>
    </row>
    <row r="1535" spans="1:14" s="290" customFormat="1" x14ac:dyDescent="0.25">
      <c r="A1535" s="289"/>
      <c r="B1535" s="289"/>
      <c r="C1535" s="326"/>
      <c r="D1535" s="323"/>
      <c r="E1535" s="324"/>
      <c r="F1535" s="228"/>
      <c r="G1535" s="228"/>
      <c r="H1535" s="325"/>
      <c r="I1535" s="228"/>
      <c r="J1535" s="326"/>
      <c r="K1535" s="325"/>
      <c r="N1535" s="288">
        <v>1549</v>
      </c>
    </row>
    <row r="1536" spans="1:14" s="290" customFormat="1" x14ac:dyDescent="0.25">
      <c r="A1536" s="289"/>
      <c r="B1536" s="289"/>
      <c r="C1536" s="326"/>
      <c r="D1536" s="323"/>
      <c r="E1536" s="324"/>
      <c r="F1536" s="228"/>
      <c r="G1536" s="228"/>
      <c r="H1536" s="325"/>
      <c r="I1536" s="228"/>
      <c r="J1536" s="326"/>
      <c r="K1536" s="325"/>
      <c r="N1536" s="288">
        <v>1550</v>
      </c>
    </row>
    <row r="1537" spans="1:14" s="290" customFormat="1" x14ac:dyDescent="0.25">
      <c r="A1537" s="289"/>
      <c r="B1537" s="289"/>
      <c r="C1537" s="326"/>
      <c r="D1537" s="323"/>
      <c r="E1537" s="324"/>
      <c r="F1537" s="228"/>
      <c r="G1537" s="228"/>
      <c r="H1537" s="325"/>
      <c r="I1537" s="228"/>
      <c r="J1537" s="326"/>
      <c r="K1537" s="325"/>
      <c r="N1537" s="288">
        <v>1551</v>
      </c>
    </row>
    <row r="1538" spans="1:14" s="290" customFormat="1" x14ac:dyDescent="0.25">
      <c r="A1538" s="289"/>
      <c r="B1538" s="289"/>
      <c r="C1538" s="326"/>
      <c r="D1538" s="323"/>
      <c r="E1538" s="324"/>
      <c r="F1538" s="228"/>
      <c r="G1538" s="228"/>
      <c r="H1538" s="325"/>
      <c r="I1538" s="228"/>
      <c r="J1538" s="326"/>
      <c r="K1538" s="325"/>
      <c r="N1538" s="288">
        <v>1552</v>
      </c>
    </row>
    <row r="1539" spans="1:14" s="290" customFormat="1" x14ac:dyDescent="0.25">
      <c r="A1539" s="289"/>
      <c r="B1539" s="289"/>
      <c r="C1539" s="326"/>
      <c r="D1539" s="323"/>
      <c r="E1539" s="324"/>
      <c r="F1539" s="228"/>
      <c r="G1539" s="228"/>
      <c r="H1539" s="325"/>
      <c r="I1539" s="228"/>
      <c r="J1539" s="326"/>
      <c r="K1539" s="325"/>
      <c r="N1539" s="288">
        <v>1553</v>
      </c>
    </row>
    <row r="1540" spans="1:14" s="290" customFormat="1" x14ac:dyDescent="0.25">
      <c r="A1540" s="289"/>
      <c r="B1540" s="289"/>
      <c r="C1540" s="326"/>
      <c r="D1540" s="323"/>
      <c r="E1540" s="324"/>
      <c r="F1540" s="228"/>
      <c r="G1540" s="228"/>
      <c r="H1540" s="325"/>
      <c r="I1540" s="228"/>
      <c r="J1540" s="326"/>
      <c r="K1540" s="325"/>
      <c r="N1540" s="288">
        <v>1554</v>
      </c>
    </row>
    <row r="1541" spans="1:14" s="290" customFormat="1" x14ac:dyDescent="0.25">
      <c r="A1541" s="289"/>
      <c r="B1541" s="289"/>
      <c r="C1541" s="326"/>
      <c r="D1541" s="323"/>
      <c r="E1541" s="324"/>
      <c r="F1541" s="228"/>
      <c r="G1541" s="228"/>
      <c r="H1541" s="325"/>
      <c r="I1541" s="228"/>
      <c r="J1541" s="326"/>
      <c r="K1541" s="325"/>
      <c r="N1541" s="288">
        <v>1555</v>
      </c>
    </row>
    <row r="1542" spans="1:14" s="290" customFormat="1" x14ac:dyDescent="0.25">
      <c r="A1542" s="289"/>
      <c r="B1542" s="289"/>
      <c r="C1542" s="326"/>
      <c r="D1542" s="323"/>
      <c r="E1542" s="324"/>
      <c r="F1542" s="228"/>
      <c r="G1542" s="228"/>
      <c r="H1542" s="325"/>
      <c r="I1542" s="228"/>
      <c r="J1542" s="326"/>
      <c r="K1542" s="325"/>
      <c r="N1542" s="288">
        <v>1556</v>
      </c>
    </row>
    <row r="1543" spans="1:14" s="290" customFormat="1" x14ac:dyDescent="0.25">
      <c r="A1543" s="289"/>
      <c r="B1543" s="289"/>
      <c r="C1543" s="326"/>
      <c r="D1543" s="323"/>
      <c r="E1543" s="324"/>
      <c r="F1543" s="228"/>
      <c r="G1543" s="228"/>
      <c r="H1543" s="325"/>
      <c r="I1543" s="228"/>
      <c r="J1543" s="326"/>
      <c r="K1543" s="325"/>
      <c r="N1543" s="288">
        <v>1557</v>
      </c>
    </row>
    <row r="1544" spans="1:14" s="290" customFormat="1" x14ac:dyDescent="0.25">
      <c r="A1544" s="289"/>
      <c r="B1544" s="289"/>
      <c r="C1544" s="326"/>
      <c r="D1544" s="323"/>
      <c r="E1544" s="324"/>
      <c r="F1544" s="228"/>
      <c r="G1544" s="228"/>
      <c r="H1544" s="325"/>
      <c r="I1544" s="228"/>
      <c r="J1544" s="326"/>
      <c r="K1544" s="325"/>
      <c r="N1544" s="288">
        <v>1558</v>
      </c>
    </row>
    <row r="1545" spans="1:14" s="290" customFormat="1" x14ac:dyDescent="0.25">
      <c r="A1545" s="289"/>
      <c r="B1545" s="289"/>
      <c r="C1545" s="326"/>
      <c r="D1545" s="323"/>
      <c r="E1545" s="324"/>
      <c r="F1545" s="228"/>
      <c r="G1545" s="228"/>
      <c r="H1545" s="325"/>
      <c r="I1545" s="228"/>
      <c r="J1545" s="326"/>
      <c r="K1545" s="325"/>
      <c r="N1545" s="288">
        <v>1559</v>
      </c>
    </row>
    <row r="1546" spans="1:14" s="290" customFormat="1" x14ac:dyDescent="0.25">
      <c r="A1546" s="289"/>
      <c r="B1546" s="289"/>
      <c r="C1546" s="326"/>
      <c r="D1546" s="323"/>
      <c r="E1546" s="324"/>
      <c r="F1546" s="228"/>
      <c r="G1546" s="228"/>
      <c r="H1546" s="325"/>
      <c r="I1546" s="228"/>
      <c r="J1546" s="326"/>
      <c r="K1546" s="325"/>
      <c r="N1546" s="288">
        <v>1560</v>
      </c>
    </row>
    <row r="1547" spans="1:14" s="290" customFormat="1" x14ac:dyDescent="0.25">
      <c r="A1547" s="289"/>
      <c r="B1547" s="289"/>
      <c r="C1547" s="326"/>
      <c r="D1547" s="323"/>
      <c r="E1547" s="324"/>
      <c r="F1547" s="228"/>
      <c r="G1547" s="228"/>
      <c r="H1547" s="325"/>
      <c r="I1547" s="228"/>
      <c r="J1547" s="326"/>
      <c r="K1547" s="325"/>
      <c r="N1547" s="288">
        <v>1561</v>
      </c>
    </row>
    <row r="1548" spans="1:14" s="290" customFormat="1" x14ac:dyDescent="0.25">
      <c r="A1548" s="289"/>
      <c r="B1548" s="289"/>
      <c r="C1548" s="326"/>
      <c r="D1548" s="323"/>
      <c r="E1548" s="324"/>
      <c r="F1548" s="228"/>
      <c r="G1548" s="228"/>
      <c r="H1548" s="325"/>
      <c r="I1548" s="228"/>
      <c r="J1548" s="326"/>
      <c r="K1548" s="325"/>
      <c r="N1548" s="288">
        <v>1562</v>
      </c>
    </row>
    <row r="1549" spans="1:14" s="290" customFormat="1" x14ac:dyDescent="0.25">
      <c r="A1549" s="289"/>
      <c r="B1549" s="289"/>
      <c r="C1549" s="326"/>
      <c r="D1549" s="323"/>
      <c r="E1549" s="324"/>
      <c r="F1549" s="228"/>
      <c r="G1549" s="228"/>
      <c r="H1549" s="325"/>
      <c r="I1549" s="228"/>
      <c r="J1549" s="326"/>
      <c r="K1549" s="325"/>
      <c r="N1549" s="288">
        <v>1563</v>
      </c>
    </row>
    <row r="1550" spans="1:14" s="290" customFormat="1" x14ac:dyDescent="0.25">
      <c r="A1550" s="289"/>
      <c r="B1550" s="289"/>
      <c r="C1550" s="326"/>
      <c r="D1550" s="323"/>
      <c r="E1550" s="324"/>
      <c r="F1550" s="228"/>
      <c r="G1550" s="228"/>
      <c r="H1550" s="325"/>
      <c r="I1550" s="228"/>
      <c r="J1550" s="326"/>
      <c r="K1550" s="325"/>
      <c r="N1550" s="288">
        <v>1564</v>
      </c>
    </row>
    <row r="1551" spans="1:14" s="290" customFormat="1" x14ac:dyDescent="0.25">
      <c r="A1551" s="289"/>
      <c r="B1551" s="289"/>
      <c r="C1551" s="326"/>
      <c r="D1551" s="323"/>
      <c r="E1551" s="324"/>
      <c r="F1551" s="228"/>
      <c r="G1551" s="228"/>
      <c r="H1551" s="325"/>
      <c r="I1551" s="228"/>
      <c r="J1551" s="326"/>
      <c r="K1551" s="325"/>
      <c r="N1551" s="288">
        <v>1565</v>
      </c>
    </row>
    <row r="1552" spans="1:14" s="290" customFormat="1" x14ac:dyDescent="0.25">
      <c r="A1552" s="289"/>
      <c r="B1552" s="289"/>
      <c r="C1552" s="326"/>
      <c r="D1552" s="323"/>
      <c r="E1552" s="324"/>
      <c r="F1552" s="228"/>
      <c r="G1552" s="228"/>
      <c r="H1552" s="325"/>
      <c r="I1552" s="228"/>
      <c r="J1552" s="326"/>
      <c r="K1552" s="325"/>
      <c r="N1552" s="288">
        <v>1566</v>
      </c>
    </row>
    <row r="1553" spans="1:14" s="290" customFormat="1" x14ac:dyDescent="0.25">
      <c r="A1553" s="289"/>
      <c r="B1553" s="289"/>
      <c r="C1553" s="326"/>
      <c r="D1553" s="323"/>
      <c r="E1553" s="324"/>
      <c r="F1553" s="228"/>
      <c r="G1553" s="228"/>
      <c r="H1553" s="325"/>
      <c r="I1553" s="228"/>
      <c r="J1553" s="326"/>
      <c r="K1553" s="325"/>
      <c r="N1553" s="288">
        <v>1567</v>
      </c>
    </row>
    <row r="1554" spans="1:14" s="290" customFormat="1" x14ac:dyDescent="0.25">
      <c r="A1554" s="289"/>
      <c r="B1554" s="289"/>
      <c r="C1554" s="326"/>
      <c r="D1554" s="323"/>
      <c r="E1554" s="324"/>
      <c r="F1554" s="228"/>
      <c r="G1554" s="228"/>
      <c r="H1554" s="325"/>
      <c r="I1554" s="228"/>
      <c r="J1554" s="326"/>
      <c r="K1554" s="325"/>
      <c r="N1554" s="288">
        <v>1568</v>
      </c>
    </row>
    <row r="1555" spans="1:14" s="290" customFormat="1" x14ac:dyDescent="0.25">
      <c r="A1555" s="289"/>
      <c r="B1555" s="289"/>
      <c r="C1555" s="326"/>
      <c r="D1555" s="323"/>
      <c r="E1555" s="324"/>
      <c r="F1555" s="228"/>
      <c r="G1555" s="228"/>
      <c r="H1555" s="325"/>
      <c r="I1555" s="228"/>
      <c r="J1555" s="326"/>
      <c r="K1555" s="325"/>
      <c r="N1555" s="288">
        <v>1569</v>
      </c>
    </row>
    <row r="1556" spans="1:14" s="290" customFormat="1" x14ac:dyDescent="0.25">
      <c r="A1556" s="289"/>
      <c r="B1556" s="289"/>
      <c r="C1556" s="326"/>
      <c r="D1556" s="323"/>
      <c r="E1556" s="324"/>
      <c r="F1556" s="228"/>
      <c r="G1556" s="228"/>
      <c r="H1556" s="325"/>
      <c r="I1556" s="228"/>
      <c r="J1556" s="326"/>
      <c r="K1556" s="325"/>
      <c r="N1556" s="288">
        <v>1570</v>
      </c>
    </row>
    <row r="1557" spans="1:14" s="290" customFormat="1" x14ac:dyDescent="0.25">
      <c r="A1557" s="289"/>
      <c r="B1557" s="289"/>
      <c r="C1557" s="326"/>
      <c r="D1557" s="323"/>
      <c r="E1557" s="324"/>
      <c r="F1557" s="228"/>
      <c r="G1557" s="228"/>
      <c r="H1557" s="325"/>
      <c r="I1557" s="228"/>
      <c r="J1557" s="326"/>
      <c r="K1557" s="325"/>
      <c r="N1557" s="288">
        <v>1571</v>
      </c>
    </row>
    <row r="1558" spans="1:14" s="290" customFormat="1" x14ac:dyDescent="0.25">
      <c r="A1558" s="289"/>
      <c r="B1558" s="289"/>
      <c r="C1558" s="326"/>
      <c r="D1558" s="323"/>
      <c r="E1558" s="324"/>
      <c r="F1558" s="228"/>
      <c r="G1558" s="228"/>
      <c r="H1558" s="325"/>
      <c r="I1558" s="228"/>
      <c r="J1558" s="326"/>
      <c r="K1558" s="325"/>
      <c r="N1558" s="288">
        <v>1572</v>
      </c>
    </row>
    <row r="1559" spans="1:14" s="290" customFormat="1" x14ac:dyDescent="0.25">
      <c r="A1559" s="289"/>
      <c r="B1559" s="289"/>
      <c r="C1559" s="326"/>
      <c r="D1559" s="323"/>
      <c r="E1559" s="324"/>
      <c r="F1559" s="228"/>
      <c r="G1559" s="228"/>
      <c r="H1559" s="325"/>
      <c r="I1559" s="228"/>
      <c r="J1559" s="326"/>
      <c r="K1559" s="325"/>
      <c r="N1559" s="288">
        <v>1573</v>
      </c>
    </row>
    <row r="1560" spans="1:14" s="290" customFormat="1" x14ac:dyDescent="0.25">
      <c r="A1560" s="289"/>
      <c r="B1560" s="289"/>
      <c r="C1560" s="326"/>
      <c r="D1560" s="323"/>
      <c r="E1560" s="324"/>
      <c r="F1560" s="228"/>
      <c r="G1560" s="228"/>
      <c r="H1560" s="325"/>
      <c r="I1560" s="228"/>
      <c r="J1560" s="326"/>
      <c r="K1560" s="325"/>
      <c r="N1560" s="288">
        <v>1574</v>
      </c>
    </row>
    <row r="1561" spans="1:14" s="290" customFormat="1" x14ac:dyDescent="0.25">
      <c r="A1561" s="289"/>
      <c r="B1561" s="289"/>
      <c r="C1561" s="326"/>
      <c r="D1561" s="323"/>
      <c r="E1561" s="324"/>
      <c r="F1561" s="228"/>
      <c r="G1561" s="228"/>
      <c r="H1561" s="325"/>
      <c r="I1561" s="228"/>
      <c r="J1561" s="326"/>
      <c r="K1561" s="325"/>
      <c r="N1561" s="288">
        <v>1575</v>
      </c>
    </row>
    <row r="1562" spans="1:14" s="290" customFormat="1" x14ac:dyDescent="0.25">
      <c r="A1562" s="289"/>
      <c r="B1562" s="289"/>
      <c r="C1562" s="326"/>
      <c r="D1562" s="323"/>
      <c r="E1562" s="324"/>
      <c r="F1562" s="228"/>
      <c r="G1562" s="228"/>
      <c r="H1562" s="325"/>
      <c r="I1562" s="228"/>
      <c r="J1562" s="326"/>
      <c r="K1562" s="325"/>
      <c r="N1562" s="288">
        <v>1576</v>
      </c>
    </row>
    <row r="1563" spans="1:14" s="290" customFormat="1" x14ac:dyDescent="0.25">
      <c r="A1563" s="289"/>
      <c r="B1563" s="289"/>
      <c r="C1563" s="326"/>
      <c r="D1563" s="323"/>
      <c r="E1563" s="324"/>
      <c r="F1563" s="228"/>
      <c r="G1563" s="228"/>
      <c r="H1563" s="325"/>
      <c r="I1563" s="228"/>
      <c r="J1563" s="326"/>
      <c r="K1563" s="325"/>
      <c r="N1563" s="288">
        <v>1577</v>
      </c>
    </row>
    <row r="1564" spans="1:14" s="290" customFormat="1" x14ac:dyDescent="0.25">
      <c r="A1564" s="289"/>
      <c r="B1564" s="289"/>
      <c r="C1564" s="326"/>
      <c r="D1564" s="323"/>
      <c r="E1564" s="324"/>
      <c r="F1564" s="228"/>
      <c r="G1564" s="228"/>
      <c r="H1564" s="325"/>
      <c r="I1564" s="228"/>
      <c r="J1564" s="326"/>
      <c r="K1564" s="325"/>
      <c r="N1564" s="288">
        <v>1578</v>
      </c>
    </row>
    <row r="1565" spans="1:14" s="290" customFormat="1" x14ac:dyDescent="0.25">
      <c r="A1565" s="289"/>
      <c r="B1565" s="289"/>
      <c r="C1565" s="326"/>
      <c r="D1565" s="323"/>
      <c r="E1565" s="324"/>
      <c r="F1565" s="228"/>
      <c r="G1565" s="228"/>
      <c r="H1565" s="325"/>
      <c r="I1565" s="228"/>
      <c r="J1565" s="326"/>
      <c r="K1565" s="325"/>
      <c r="N1565" s="288">
        <v>1579</v>
      </c>
    </row>
    <row r="1566" spans="1:14" s="290" customFormat="1" x14ac:dyDescent="0.25">
      <c r="A1566" s="289"/>
      <c r="B1566" s="289"/>
      <c r="C1566" s="326"/>
      <c r="D1566" s="323"/>
      <c r="E1566" s="324"/>
      <c r="F1566" s="228"/>
      <c r="G1566" s="228"/>
      <c r="H1566" s="325"/>
      <c r="I1566" s="228"/>
      <c r="J1566" s="326"/>
      <c r="K1566" s="325"/>
      <c r="N1566" s="288">
        <v>1580</v>
      </c>
    </row>
    <row r="1567" spans="1:14" s="290" customFormat="1" x14ac:dyDescent="0.25">
      <c r="A1567" s="289"/>
      <c r="B1567" s="289"/>
      <c r="C1567" s="326"/>
      <c r="D1567" s="323"/>
      <c r="E1567" s="324"/>
      <c r="F1567" s="228"/>
      <c r="G1567" s="228"/>
      <c r="H1567" s="325"/>
      <c r="I1567" s="228"/>
      <c r="J1567" s="326"/>
      <c r="K1567" s="325"/>
      <c r="N1567" s="288">
        <v>1581</v>
      </c>
    </row>
    <row r="1568" spans="1:14" s="290" customFormat="1" x14ac:dyDescent="0.25">
      <c r="A1568" s="289"/>
      <c r="B1568" s="289"/>
      <c r="C1568" s="326"/>
      <c r="D1568" s="323"/>
      <c r="E1568" s="324"/>
      <c r="F1568" s="228"/>
      <c r="G1568" s="228"/>
      <c r="H1568" s="325"/>
      <c r="I1568" s="228"/>
      <c r="J1568" s="326"/>
      <c r="K1568" s="325"/>
      <c r="N1568" s="288">
        <v>1582</v>
      </c>
    </row>
    <row r="1569" spans="1:14" s="290" customFormat="1" x14ac:dyDescent="0.25">
      <c r="A1569" s="289"/>
      <c r="B1569" s="289"/>
      <c r="C1569" s="326"/>
      <c r="D1569" s="323"/>
      <c r="E1569" s="324"/>
      <c r="F1569" s="228"/>
      <c r="G1569" s="228"/>
      <c r="H1569" s="325"/>
      <c r="I1569" s="228"/>
      <c r="J1569" s="326"/>
      <c r="K1569" s="325"/>
      <c r="N1569" s="288">
        <v>1583</v>
      </c>
    </row>
    <row r="1570" spans="1:14" s="290" customFormat="1" x14ac:dyDescent="0.25">
      <c r="A1570" s="289"/>
      <c r="B1570" s="289"/>
      <c r="C1570" s="326"/>
      <c r="D1570" s="323"/>
      <c r="E1570" s="324"/>
      <c r="F1570" s="228"/>
      <c r="G1570" s="228"/>
      <c r="H1570" s="325"/>
      <c r="I1570" s="228"/>
      <c r="J1570" s="326"/>
      <c r="K1570" s="325"/>
      <c r="N1570" s="288">
        <v>1584</v>
      </c>
    </row>
    <row r="1571" spans="1:14" s="290" customFormat="1" x14ac:dyDescent="0.25">
      <c r="A1571" s="289"/>
      <c r="B1571" s="289"/>
      <c r="C1571" s="326"/>
      <c r="D1571" s="323"/>
      <c r="E1571" s="324"/>
      <c r="F1571" s="228"/>
      <c r="G1571" s="228"/>
      <c r="H1571" s="325"/>
      <c r="I1571" s="228"/>
      <c r="J1571" s="326"/>
      <c r="K1571" s="325"/>
      <c r="N1571" s="288">
        <v>1585</v>
      </c>
    </row>
    <row r="1572" spans="1:14" s="290" customFormat="1" x14ac:dyDescent="0.25">
      <c r="A1572" s="289"/>
      <c r="B1572" s="289"/>
      <c r="C1572" s="326"/>
      <c r="D1572" s="323"/>
      <c r="E1572" s="324"/>
      <c r="F1572" s="228"/>
      <c r="G1572" s="228"/>
      <c r="H1572" s="325"/>
      <c r="I1572" s="228"/>
      <c r="J1572" s="326"/>
      <c r="K1572" s="325"/>
      <c r="N1572" s="288">
        <v>1586</v>
      </c>
    </row>
    <row r="1573" spans="1:14" s="290" customFormat="1" x14ac:dyDescent="0.25">
      <c r="A1573" s="289"/>
      <c r="B1573" s="289"/>
      <c r="C1573" s="326"/>
      <c r="D1573" s="323"/>
      <c r="E1573" s="324"/>
      <c r="F1573" s="228"/>
      <c r="G1573" s="228"/>
      <c r="H1573" s="325"/>
      <c r="I1573" s="228"/>
      <c r="J1573" s="326"/>
      <c r="K1573" s="325"/>
      <c r="N1573" s="288">
        <v>1587</v>
      </c>
    </row>
    <row r="1574" spans="1:14" s="290" customFormat="1" x14ac:dyDescent="0.25">
      <c r="A1574" s="289"/>
      <c r="B1574" s="289"/>
      <c r="C1574" s="326"/>
      <c r="D1574" s="323"/>
      <c r="E1574" s="324"/>
      <c r="F1574" s="228"/>
      <c r="G1574" s="228"/>
      <c r="H1574" s="325"/>
      <c r="I1574" s="228"/>
      <c r="J1574" s="326"/>
      <c r="K1574" s="325"/>
      <c r="N1574" s="288">
        <v>1588</v>
      </c>
    </row>
    <row r="1575" spans="1:14" s="290" customFormat="1" x14ac:dyDescent="0.25">
      <c r="A1575" s="289"/>
      <c r="B1575" s="289"/>
      <c r="C1575" s="326"/>
      <c r="D1575" s="323"/>
      <c r="E1575" s="324"/>
      <c r="F1575" s="228"/>
      <c r="G1575" s="228"/>
      <c r="H1575" s="325"/>
      <c r="I1575" s="228"/>
      <c r="J1575" s="326"/>
      <c r="K1575" s="325"/>
      <c r="N1575" s="288">
        <v>1589</v>
      </c>
    </row>
    <row r="1576" spans="1:14" s="290" customFormat="1" x14ac:dyDescent="0.25">
      <c r="A1576" s="289"/>
      <c r="B1576" s="289"/>
      <c r="C1576" s="326"/>
      <c r="D1576" s="323"/>
      <c r="E1576" s="324"/>
      <c r="F1576" s="228"/>
      <c r="G1576" s="228"/>
      <c r="H1576" s="325"/>
      <c r="I1576" s="228"/>
      <c r="J1576" s="326"/>
      <c r="K1576" s="325"/>
      <c r="N1576" s="288">
        <v>1590</v>
      </c>
    </row>
    <row r="1577" spans="1:14" s="290" customFormat="1" x14ac:dyDescent="0.25">
      <c r="A1577" s="289"/>
      <c r="B1577" s="289"/>
      <c r="C1577" s="326"/>
      <c r="D1577" s="323"/>
      <c r="E1577" s="324"/>
      <c r="F1577" s="228"/>
      <c r="G1577" s="228"/>
      <c r="H1577" s="325"/>
      <c r="I1577" s="228"/>
      <c r="J1577" s="326"/>
      <c r="K1577" s="325"/>
      <c r="N1577" s="288">
        <v>1591</v>
      </c>
    </row>
    <row r="1578" spans="1:14" s="290" customFormat="1" x14ac:dyDescent="0.25">
      <c r="A1578" s="289"/>
      <c r="B1578" s="289"/>
      <c r="C1578" s="326"/>
      <c r="D1578" s="323"/>
      <c r="E1578" s="324"/>
      <c r="F1578" s="228"/>
      <c r="G1578" s="228"/>
      <c r="H1578" s="325"/>
      <c r="I1578" s="228"/>
      <c r="J1578" s="326"/>
      <c r="K1578" s="325"/>
      <c r="N1578" s="288">
        <v>1592</v>
      </c>
    </row>
    <row r="1579" spans="1:14" s="290" customFormat="1" x14ac:dyDescent="0.25">
      <c r="A1579" s="289"/>
      <c r="B1579" s="289"/>
      <c r="C1579" s="326"/>
      <c r="D1579" s="323"/>
      <c r="E1579" s="324"/>
      <c r="F1579" s="228"/>
      <c r="G1579" s="228"/>
      <c r="H1579" s="325"/>
      <c r="I1579" s="228"/>
      <c r="J1579" s="326"/>
      <c r="K1579" s="325"/>
      <c r="N1579" s="288">
        <v>1593</v>
      </c>
    </row>
    <row r="1580" spans="1:14" s="290" customFormat="1" x14ac:dyDescent="0.25">
      <c r="A1580" s="289"/>
      <c r="B1580" s="289"/>
      <c r="C1580" s="326"/>
      <c r="D1580" s="323"/>
      <c r="E1580" s="324"/>
      <c r="F1580" s="228"/>
      <c r="G1580" s="228"/>
      <c r="H1580" s="325"/>
      <c r="I1580" s="228"/>
      <c r="J1580" s="326"/>
      <c r="K1580" s="325"/>
      <c r="N1580" s="288">
        <v>1594</v>
      </c>
    </row>
    <row r="1581" spans="1:14" s="290" customFormat="1" x14ac:dyDescent="0.25">
      <c r="A1581" s="289"/>
      <c r="B1581" s="289"/>
      <c r="C1581" s="326"/>
      <c r="D1581" s="323"/>
      <c r="E1581" s="324"/>
      <c r="F1581" s="228"/>
      <c r="G1581" s="228"/>
      <c r="H1581" s="325"/>
      <c r="I1581" s="228"/>
      <c r="J1581" s="326"/>
      <c r="K1581" s="325"/>
      <c r="N1581" s="288">
        <v>1595</v>
      </c>
    </row>
    <row r="1582" spans="1:14" s="290" customFormat="1" x14ac:dyDescent="0.25">
      <c r="A1582" s="289"/>
      <c r="B1582" s="289"/>
      <c r="C1582" s="326"/>
      <c r="D1582" s="323"/>
      <c r="E1582" s="324"/>
      <c r="F1582" s="228"/>
      <c r="G1582" s="228"/>
      <c r="H1582" s="325"/>
      <c r="I1582" s="228"/>
      <c r="J1582" s="326"/>
      <c r="K1582" s="325"/>
      <c r="N1582" s="288">
        <v>1596</v>
      </c>
    </row>
    <row r="1583" spans="1:14" s="290" customFormat="1" x14ac:dyDescent="0.25">
      <c r="A1583" s="289"/>
      <c r="B1583" s="289"/>
      <c r="C1583" s="326"/>
      <c r="D1583" s="323"/>
      <c r="E1583" s="324"/>
      <c r="F1583" s="228"/>
      <c r="G1583" s="228"/>
      <c r="H1583" s="325"/>
      <c r="I1583" s="228"/>
      <c r="J1583" s="326"/>
      <c r="K1583" s="325"/>
      <c r="N1583" s="288">
        <v>1597</v>
      </c>
    </row>
    <row r="1584" spans="1:14" s="290" customFormat="1" x14ac:dyDescent="0.25">
      <c r="A1584" s="289"/>
      <c r="B1584" s="289"/>
      <c r="C1584" s="326"/>
      <c r="D1584" s="323"/>
      <c r="E1584" s="324"/>
      <c r="F1584" s="228"/>
      <c r="G1584" s="228"/>
      <c r="H1584" s="325"/>
      <c r="I1584" s="228"/>
      <c r="J1584" s="326"/>
      <c r="K1584" s="325"/>
      <c r="N1584" s="288">
        <v>1598</v>
      </c>
    </row>
    <row r="1585" spans="1:14" s="290" customFormat="1" x14ac:dyDescent="0.25">
      <c r="A1585" s="289"/>
      <c r="B1585" s="289"/>
      <c r="C1585" s="326"/>
      <c r="D1585" s="323"/>
      <c r="E1585" s="324"/>
      <c r="F1585" s="228"/>
      <c r="G1585" s="228"/>
      <c r="H1585" s="325"/>
      <c r="I1585" s="228"/>
      <c r="J1585" s="326"/>
      <c r="K1585" s="325"/>
      <c r="N1585" s="288">
        <v>1599</v>
      </c>
    </row>
    <row r="1586" spans="1:14" s="290" customFormat="1" x14ac:dyDescent="0.25">
      <c r="A1586" s="289"/>
      <c r="B1586" s="289"/>
      <c r="C1586" s="326"/>
      <c r="D1586" s="323"/>
      <c r="E1586" s="324"/>
      <c r="F1586" s="228"/>
      <c r="G1586" s="228"/>
      <c r="H1586" s="325"/>
      <c r="I1586" s="228"/>
      <c r="J1586" s="326"/>
      <c r="K1586" s="325"/>
      <c r="N1586" s="288">
        <v>1600</v>
      </c>
    </row>
    <row r="1587" spans="1:14" s="290" customFormat="1" x14ac:dyDescent="0.25">
      <c r="A1587" s="289"/>
      <c r="B1587" s="289"/>
      <c r="C1587" s="326"/>
      <c r="D1587" s="323"/>
      <c r="E1587" s="324"/>
      <c r="F1587" s="228"/>
      <c r="G1587" s="228"/>
      <c r="H1587" s="325"/>
      <c r="I1587" s="228"/>
      <c r="J1587" s="326"/>
      <c r="K1587" s="325"/>
      <c r="N1587" s="288">
        <v>1601</v>
      </c>
    </row>
    <row r="1588" spans="1:14" s="290" customFormat="1" x14ac:dyDescent="0.25">
      <c r="A1588" s="289"/>
      <c r="B1588" s="289"/>
      <c r="C1588" s="326"/>
      <c r="D1588" s="323"/>
      <c r="E1588" s="324"/>
      <c r="F1588" s="228"/>
      <c r="G1588" s="228"/>
      <c r="H1588" s="325"/>
      <c r="I1588" s="228"/>
      <c r="J1588" s="326"/>
      <c r="K1588" s="325"/>
      <c r="N1588" s="288">
        <v>1602</v>
      </c>
    </row>
    <row r="1589" spans="1:14" s="290" customFormat="1" x14ac:dyDescent="0.25">
      <c r="A1589" s="289"/>
      <c r="B1589" s="289"/>
      <c r="C1589" s="326"/>
      <c r="D1589" s="323"/>
      <c r="E1589" s="324"/>
      <c r="F1589" s="228"/>
      <c r="G1589" s="228"/>
      <c r="H1589" s="325"/>
      <c r="I1589" s="228"/>
      <c r="J1589" s="326"/>
      <c r="K1589" s="325"/>
      <c r="N1589" s="288">
        <v>1603</v>
      </c>
    </row>
    <row r="1590" spans="1:14" s="290" customFormat="1" x14ac:dyDescent="0.25">
      <c r="A1590" s="289"/>
      <c r="B1590" s="289"/>
      <c r="C1590" s="326"/>
      <c r="D1590" s="323"/>
      <c r="E1590" s="324"/>
      <c r="F1590" s="228"/>
      <c r="G1590" s="228"/>
      <c r="H1590" s="325"/>
      <c r="I1590" s="228"/>
      <c r="J1590" s="326"/>
      <c r="K1590" s="325"/>
      <c r="N1590" s="288">
        <v>1604</v>
      </c>
    </row>
    <row r="1591" spans="1:14" s="290" customFormat="1" x14ac:dyDescent="0.25">
      <c r="A1591" s="289"/>
      <c r="B1591" s="289"/>
      <c r="C1591" s="326"/>
      <c r="D1591" s="323"/>
      <c r="E1591" s="324"/>
      <c r="F1591" s="228"/>
      <c r="G1591" s="228"/>
      <c r="H1591" s="325"/>
      <c r="I1591" s="228"/>
      <c r="J1591" s="326"/>
      <c r="K1591" s="325"/>
      <c r="N1591" s="288">
        <v>1605</v>
      </c>
    </row>
    <row r="1592" spans="1:14" s="290" customFormat="1" x14ac:dyDescent="0.25">
      <c r="A1592" s="289"/>
      <c r="B1592" s="289"/>
      <c r="C1592" s="326"/>
      <c r="D1592" s="323"/>
      <c r="E1592" s="324"/>
      <c r="F1592" s="228"/>
      <c r="G1592" s="228"/>
      <c r="H1592" s="325"/>
      <c r="I1592" s="228"/>
      <c r="J1592" s="326"/>
      <c r="K1592" s="325"/>
      <c r="N1592" s="288">
        <v>1606</v>
      </c>
    </row>
    <row r="1593" spans="1:14" s="290" customFormat="1" x14ac:dyDescent="0.25">
      <c r="A1593" s="289"/>
      <c r="B1593" s="289"/>
      <c r="C1593" s="326"/>
      <c r="D1593" s="323"/>
      <c r="E1593" s="324"/>
      <c r="F1593" s="228"/>
      <c r="G1593" s="228"/>
      <c r="H1593" s="325"/>
      <c r="I1593" s="228"/>
      <c r="J1593" s="326"/>
      <c r="K1593" s="325"/>
      <c r="N1593" s="288">
        <v>1607</v>
      </c>
    </row>
    <row r="1594" spans="1:14" s="290" customFormat="1" x14ac:dyDescent="0.25">
      <c r="A1594" s="289"/>
      <c r="B1594" s="289"/>
      <c r="C1594" s="326"/>
      <c r="D1594" s="323"/>
      <c r="E1594" s="324"/>
      <c r="F1594" s="228"/>
      <c r="G1594" s="228"/>
      <c r="H1594" s="325"/>
      <c r="I1594" s="228"/>
      <c r="J1594" s="326"/>
      <c r="K1594" s="325"/>
      <c r="N1594" s="288">
        <v>1608</v>
      </c>
    </row>
    <row r="1595" spans="1:14" s="290" customFormat="1" x14ac:dyDescent="0.25">
      <c r="A1595" s="289"/>
      <c r="B1595" s="289"/>
      <c r="C1595" s="326"/>
      <c r="D1595" s="323"/>
      <c r="E1595" s="324"/>
      <c r="F1595" s="228"/>
      <c r="G1595" s="228"/>
      <c r="H1595" s="325"/>
      <c r="I1595" s="228"/>
      <c r="J1595" s="326"/>
      <c r="K1595" s="325"/>
      <c r="N1595" s="288">
        <v>1609</v>
      </c>
    </row>
    <row r="1596" spans="1:14" s="290" customFormat="1" x14ac:dyDescent="0.25">
      <c r="A1596" s="289"/>
      <c r="B1596" s="289"/>
      <c r="C1596" s="326"/>
      <c r="D1596" s="323"/>
      <c r="E1596" s="324"/>
      <c r="F1596" s="228"/>
      <c r="G1596" s="228"/>
      <c r="H1596" s="325"/>
      <c r="I1596" s="228"/>
      <c r="J1596" s="326"/>
      <c r="K1596" s="325"/>
      <c r="N1596" s="288">
        <v>1610</v>
      </c>
    </row>
    <row r="1597" spans="1:14" s="290" customFormat="1" x14ac:dyDescent="0.25">
      <c r="A1597" s="289"/>
      <c r="B1597" s="289"/>
      <c r="C1597" s="326"/>
      <c r="D1597" s="323"/>
      <c r="E1597" s="324"/>
      <c r="F1597" s="228"/>
      <c r="G1597" s="228"/>
      <c r="H1597" s="325"/>
      <c r="I1597" s="228"/>
      <c r="J1597" s="326"/>
      <c r="K1597" s="325"/>
      <c r="N1597" s="288">
        <v>1611</v>
      </c>
    </row>
    <row r="1598" spans="1:14" s="290" customFormat="1" x14ac:dyDescent="0.25">
      <c r="A1598" s="289"/>
      <c r="B1598" s="289"/>
      <c r="C1598" s="326"/>
      <c r="D1598" s="323"/>
      <c r="E1598" s="324"/>
      <c r="F1598" s="228"/>
      <c r="G1598" s="228"/>
      <c r="H1598" s="325"/>
      <c r="I1598" s="228"/>
      <c r="J1598" s="326"/>
      <c r="K1598" s="325"/>
      <c r="N1598" s="288">
        <v>1612</v>
      </c>
    </row>
    <row r="1599" spans="1:14" s="290" customFormat="1" x14ac:dyDescent="0.25">
      <c r="A1599" s="289"/>
      <c r="B1599" s="289"/>
      <c r="C1599" s="326"/>
      <c r="D1599" s="323"/>
      <c r="E1599" s="324"/>
      <c r="F1599" s="228"/>
      <c r="G1599" s="228"/>
      <c r="H1599" s="325"/>
      <c r="I1599" s="228"/>
      <c r="J1599" s="326"/>
      <c r="K1599" s="325"/>
      <c r="N1599" s="288">
        <v>1613</v>
      </c>
    </row>
    <row r="1600" spans="1:14" s="290" customFormat="1" x14ac:dyDescent="0.25">
      <c r="A1600" s="289"/>
      <c r="B1600" s="289"/>
      <c r="C1600" s="326"/>
      <c r="D1600" s="323"/>
      <c r="E1600" s="324"/>
      <c r="F1600" s="228"/>
      <c r="G1600" s="228"/>
      <c r="H1600" s="325"/>
      <c r="I1600" s="228"/>
      <c r="J1600" s="326"/>
      <c r="K1600" s="325"/>
      <c r="N1600" s="288">
        <v>1614</v>
      </c>
    </row>
    <row r="1601" spans="1:14" s="290" customFormat="1" x14ac:dyDescent="0.25">
      <c r="A1601" s="289"/>
      <c r="B1601" s="289"/>
      <c r="C1601" s="326"/>
      <c r="D1601" s="323"/>
      <c r="E1601" s="324"/>
      <c r="F1601" s="228"/>
      <c r="G1601" s="228"/>
      <c r="H1601" s="325"/>
      <c r="I1601" s="228"/>
      <c r="J1601" s="326"/>
      <c r="K1601" s="325"/>
      <c r="N1601" s="288">
        <v>1615</v>
      </c>
    </row>
    <row r="1602" spans="1:14" s="290" customFormat="1" x14ac:dyDescent="0.25">
      <c r="A1602" s="289"/>
      <c r="B1602" s="289"/>
      <c r="C1602" s="326"/>
      <c r="D1602" s="323"/>
      <c r="E1602" s="324"/>
      <c r="F1602" s="228"/>
      <c r="G1602" s="228"/>
      <c r="H1602" s="325"/>
      <c r="I1602" s="228"/>
      <c r="J1602" s="326"/>
      <c r="K1602" s="325"/>
      <c r="N1602" s="288">
        <v>1616</v>
      </c>
    </row>
    <row r="1603" spans="1:14" s="290" customFormat="1" x14ac:dyDescent="0.25">
      <c r="A1603" s="289"/>
      <c r="B1603" s="289"/>
      <c r="C1603" s="326"/>
      <c r="D1603" s="323"/>
      <c r="E1603" s="324"/>
      <c r="F1603" s="228"/>
      <c r="G1603" s="228"/>
      <c r="H1603" s="325"/>
      <c r="I1603" s="228"/>
      <c r="J1603" s="326"/>
      <c r="K1603" s="325"/>
      <c r="N1603" s="288">
        <v>1617</v>
      </c>
    </row>
    <row r="1604" spans="1:14" s="290" customFormat="1" x14ac:dyDescent="0.25">
      <c r="A1604" s="289"/>
      <c r="B1604" s="289"/>
      <c r="C1604" s="326"/>
      <c r="D1604" s="323"/>
      <c r="E1604" s="324"/>
      <c r="F1604" s="228"/>
      <c r="G1604" s="228"/>
      <c r="H1604" s="325"/>
      <c r="I1604" s="228"/>
      <c r="J1604" s="326"/>
      <c r="K1604" s="325"/>
      <c r="N1604" s="288">
        <v>1618</v>
      </c>
    </row>
    <row r="1605" spans="1:14" s="290" customFormat="1" x14ac:dyDescent="0.25">
      <c r="A1605" s="289"/>
      <c r="B1605" s="289"/>
      <c r="C1605" s="326"/>
      <c r="D1605" s="323"/>
      <c r="E1605" s="324"/>
      <c r="F1605" s="228"/>
      <c r="G1605" s="228"/>
      <c r="H1605" s="325"/>
      <c r="I1605" s="228"/>
      <c r="J1605" s="326"/>
      <c r="K1605" s="325"/>
      <c r="N1605" s="288">
        <v>1619</v>
      </c>
    </row>
    <row r="1606" spans="1:14" s="290" customFormat="1" x14ac:dyDescent="0.25">
      <c r="A1606" s="289"/>
      <c r="B1606" s="289"/>
      <c r="C1606" s="326"/>
      <c r="D1606" s="323"/>
      <c r="E1606" s="324"/>
      <c r="F1606" s="228"/>
      <c r="G1606" s="228"/>
      <c r="H1606" s="325"/>
      <c r="I1606" s="228"/>
      <c r="J1606" s="326"/>
      <c r="K1606" s="325"/>
      <c r="N1606" s="288">
        <v>1620</v>
      </c>
    </row>
    <row r="1607" spans="1:14" s="290" customFormat="1" x14ac:dyDescent="0.25">
      <c r="A1607" s="289"/>
      <c r="B1607" s="289"/>
      <c r="C1607" s="326"/>
      <c r="D1607" s="323"/>
      <c r="E1607" s="324"/>
      <c r="F1607" s="228"/>
      <c r="G1607" s="228"/>
      <c r="H1607" s="325"/>
      <c r="I1607" s="228"/>
      <c r="J1607" s="326"/>
      <c r="K1607" s="325"/>
      <c r="N1607" s="288">
        <v>1621</v>
      </c>
    </row>
    <row r="1608" spans="1:14" s="290" customFormat="1" x14ac:dyDescent="0.25">
      <c r="A1608" s="289"/>
      <c r="B1608" s="289"/>
      <c r="C1608" s="326"/>
      <c r="D1608" s="323"/>
      <c r="E1608" s="324"/>
      <c r="F1608" s="228"/>
      <c r="G1608" s="228"/>
      <c r="H1608" s="325"/>
      <c r="I1608" s="228"/>
      <c r="J1608" s="326"/>
      <c r="K1608" s="325"/>
      <c r="N1608" s="288">
        <v>1622</v>
      </c>
    </row>
    <row r="1609" spans="1:14" s="290" customFormat="1" x14ac:dyDescent="0.25">
      <c r="A1609" s="289"/>
      <c r="B1609" s="289"/>
      <c r="C1609" s="326"/>
      <c r="D1609" s="323"/>
      <c r="E1609" s="324"/>
      <c r="F1609" s="228"/>
      <c r="G1609" s="228"/>
      <c r="H1609" s="325"/>
      <c r="I1609" s="228"/>
      <c r="J1609" s="326"/>
      <c r="K1609" s="325"/>
      <c r="N1609" s="288">
        <v>1623</v>
      </c>
    </row>
    <row r="1610" spans="1:14" s="290" customFormat="1" x14ac:dyDescent="0.25">
      <c r="A1610" s="289"/>
      <c r="B1610" s="289"/>
      <c r="C1610" s="326"/>
      <c r="D1610" s="323"/>
      <c r="E1610" s="324"/>
      <c r="F1610" s="228"/>
      <c r="G1610" s="228"/>
      <c r="H1610" s="325"/>
      <c r="I1610" s="228"/>
      <c r="J1610" s="326"/>
      <c r="K1610" s="325"/>
      <c r="N1610" s="288">
        <v>1624</v>
      </c>
    </row>
    <row r="1611" spans="1:14" s="290" customFormat="1" x14ac:dyDescent="0.25">
      <c r="A1611" s="289"/>
      <c r="B1611" s="289"/>
      <c r="C1611" s="326"/>
      <c r="D1611" s="323"/>
      <c r="E1611" s="324"/>
      <c r="F1611" s="228"/>
      <c r="G1611" s="228"/>
      <c r="H1611" s="325"/>
      <c r="I1611" s="228"/>
      <c r="J1611" s="326"/>
      <c r="K1611" s="325"/>
      <c r="N1611" s="288">
        <v>1625</v>
      </c>
    </row>
    <row r="1612" spans="1:14" s="290" customFormat="1" x14ac:dyDescent="0.25">
      <c r="A1612" s="289"/>
      <c r="B1612" s="289"/>
      <c r="C1612" s="326"/>
      <c r="D1612" s="323"/>
      <c r="E1612" s="324"/>
      <c r="F1612" s="228"/>
      <c r="G1612" s="228"/>
      <c r="H1612" s="325"/>
      <c r="I1612" s="228"/>
      <c r="J1612" s="326"/>
      <c r="K1612" s="325"/>
      <c r="N1612" s="288">
        <v>1626</v>
      </c>
    </row>
    <row r="1613" spans="1:14" s="290" customFormat="1" x14ac:dyDescent="0.25">
      <c r="A1613" s="289"/>
      <c r="B1613" s="289"/>
      <c r="C1613" s="326"/>
      <c r="D1613" s="323"/>
      <c r="E1613" s="324"/>
      <c r="F1613" s="228"/>
      <c r="G1613" s="228"/>
      <c r="H1613" s="325"/>
      <c r="I1613" s="228"/>
      <c r="J1613" s="326"/>
      <c r="K1613" s="325"/>
      <c r="N1613" s="288">
        <v>1627</v>
      </c>
    </row>
    <row r="1614" spans="1:14" s="290" customFormat="1" x14ac:dyDescent="0.25">
      <c r="A1614" s="289"/>
      <c r="B1614" s="289"/>
      <c r="C1614" s="326"/>
      <c r="D1614" s="323"/>
      <c r="E1614" s="324"/>
      <c r="F1614" s="228"/>
      <c r="G1614" s="228"/>
      <c r="H1614" s="325"/>
      <c r="I1614" s="228"/>
      <c r="J1614" s="326"/>
      <c r="K1614" s="325"/>
      <c r="N1614" s="288">
        <v>1628</v>
      </c>
    </row>
    <row r="1615" spans="1:14" s="290" customFormat="1" x14ac:dyDescent="0.25">
      <c r="A1615" s="289"/>
      <c r="B1615" s="289"/>
      <c r="C1615" s="326"/>
      <c r="D1615" s="323"/>
      <c r="E1615" s="324"/>
      <c r="F1615" s="228"/>
      <c r="G1615" s="228"/>
      <c r="H1615" s="325"/>
      <c r="I1615" s="228"/>
      <c r="J1615" s="326"/>
      <c r="K1615" s="325"/>
      <c r="N1615" s="288">
        <v>1629</v>
      </c>
    </row>
    <row r="1616" spans="1:14" s="290" customFormat="1" x14ac:dyDescent="0.25">
      <c r="A1616" s="289"/>
      <c r="B1616" s="289"/>
      <c r="C1616" s="326"/>
      <c r="D1616" s="323"/>
      <c r="E1616" s="324"/>
      <c r="F1616" s="228"/>
      <c r="G1616" s="228"/>
      <c r="H1616" s="325"/>
      <c r="I1616" s="228"/>
      <c r="J1616" s="326"/>
      <c r="K1616" s="325"/>
      <c r="N1616" s="288">
        <v>1630</v>
      </c>
    </row>
    <row r="1617" spans="1:14" s="290" customFormat="1" x14ac:dyDescent="0.25">
      <c r="A1617" s="289"/>
      <c r="B1617" s="289"/>
      <c r="C1617" s="326"/>
      <c r="D1617" s="323"/>
      <c r="E1617" s="324"/>
      <c r="F1617" s="228"/>
      <c r="G1617" s="228"/>
      <c r="H1617" s="325"/>
      <c r="I1617" s="228"/>
      <c r="J1617" s="326"/>
      <c r="K1617" s="325"/>
      <c r="N1617" s="288">
        <v>1631</v>
      </c>
    </row>
    <row r="1618" spans="1:14" s="290" customFormat="1" x14ac:dyDescent="0.25">
      <c r="A1618" s="289"/>
      <c r="B1618" s="289"/>
      <c r="C1618" s="326"/>
      <c r="D1618" s="323"/>
      <c r="E1618" s="324"/>
      <c r="F1618" s="228"/>
      <c r="G1618" s="228"/>
      <c r="H1618" s="325"/>
      <c r="I1618" s="228"/>
      <c r="J1618" s="326"/>
      <c r="K1618" s="325"/>
      <c r="N1618" s="288">
        <v>1632</v>
      </c>
    </row>
    <row r="1619" spans="1:14" s="290" customFormat="1" x14ac:dyDescent="0.25">
      <c r="A1619" s="289"/>
      <c r="B1619" s="289"/>
      <c r="C1619" s="326"/>
      <c r="D1619" s="323"/>
      <c r="E1619" s="324"/>
      <c r="F1619" s="228"/>
      <c r="G1619" s="228"/>
      <c r="H1619" s="325"/>
      <c r="I1619" s="228"/>
      <c r="J1619" s="326"/>
      <c r="K1619" s="325"/>
      <c r="N1619" s="288">
        <v>1633</v>
      </c>
    </row>
    <row r="1620" spans="1:14" s="290" customFormat="1" x14ac:dyDescent="0.25">
      <c r="A1620" s="289"/>
      <c r="B1620" s="289"/>
      <c r="C1620" s="326"/>
      <c r="D1620" s="323"/>
      <c r="E1620" s="324"/>
      <c r="F1620" s="228"/>
      <c r="G1620" s="228"/>
      <c r="H1620" s="325"/>
      <c r="I1620" s="228"/>
      <c r="J1620" s="326"/>
      <c r="K1620" s="325"/>
      <c r="N1620" s="288">
        <v>1634</v>
      </c>
    </row>
    <row r="1621" spans="1:14" s="290" customFormat="1" x14ac:dyDescent="0.25">
      <c r="A1621" s="289"/>
      <c r="B1621" s="289"/>
      <c r="C1621" s="326"/>
      <c r="D1621" s="323"/>
      <c r="E1621" s="324"/>
      <c r="F1621" s="228"/>
      <c r="G1621" s="228"/>
      <c r="H1621" s="325"/>
      <c r="I1621" s="228"/>
      <c r="J1621" s="326"/>
      <c r="K1621" s="325"/>
      <c r="N1621" s="288">
        <v>1635</v>
      </c>
    </row>
    <row r="1622" spans="1:14" s="290" customFormat="1" x14ac:dyDescent="0.25">
      <c r="A1622" s="289"/>
      <c r="B1622" s="289"/>
      <c r="C1622" s="326"/>
      <c r="D1622" s="323"/>
      <c r="E1622" s="324"/>
      <c r="F1622" s="228"/>
      <c r="G1622" s="228"/>
      <c r="H1622" s="325"/>
      <c r="I1622" s="228"/>
      <c r="J1622" s="326"/>
      <c r="K1622" s="325"/>
      <c r="N1622" s="288">
        <v>1636</v>
      </c>
    </row>
    <row r="1623" spans="1:14" s="290" customFormat="1" x14ac:dyDescent="0.25">
      <c r="A1623" s="289"/>
      <c r="B1623" s="289"/>
      <c r="C1623" s="326"/>
      <c r="D1623" s="323"/>
      <c r="E1623" s="324"/>
      <c r="F1623" s="228"/>
      <c r="G1623" s="228"/>
      <c r="H1623" s="325"/>
      <c r="I1623" s="228"/>
      <c r="J1623" s="326"/>
      <c r="K1623" s="325"/>
      <c r="N1623" s="288">
        <v>1637</v>
      </c>
    </row>
    <row r="1624" spans="1:14" s="290" customFormat="1" x14ac:dyDescent="0.25">
      <c r="A1624" s="289"/>
      <c r="B1624" s="289"/>
      <c r="C1624" s="326"/>
      <c r="D1624" s="323"/>
      <c r="E1624" s="324"/>
      <c r="F1624" s="228"/>
      <c r="G1624" s="228"/>
      <c r="H1624" s="325"/>
      <c r="I1624" s="228"/>
      <c r="J1624" s="326"/>
      <c r="K1624" s="325"/>
      <c r="N1624" s="288">
        <v>1638</v>
      </c>
    </row>
    <row r="1625" spans="1:14" s="290" customFormat="1" x14ac:dyDescent="0.25">
      <c r="A1625" s="289"/>
      <c r="B1625" s="289"/>
      <c r="C1625" s="326"/>
      <c r="D1625" s="323"/>
      <c r="E1625" s="324"/>
      <c r="F1625" s="228"/>
      <c r="G1625" s="228"/>
      <c r="H1625" s="325"/>
      <c r="I1625" s="228"/>
      <c r="J1625" s="326"/>
      <c r="K1625" s="325"/>
      <c r="N1625" s="288">
        <v>1639</v>
      </c>
    </row>
    <row r="1626" spans="1:14" s="290" customFormat="1" x14ac:dyDescent="0.25">
      <c r="A1626" s="289"/>
      <c r="B1626" s="289"/>
      <c r="C1626" s="326"/>
      <c r="D1626" s="323"/>
      <c r="E1626" s="324"/>
      <c r="F1626" s="228"/>
      <c r="G1626" s="228"/>
      <c r="H1626" s="325"/>
      <c r="I1626" s="228"/>
      <c r="J1626" s="326"/>
      <c r="K1626" s="325"/>
      <c r="N1626" s="288">
        <v>1640</v>
      </c>
    </row>
    <row r="1627" spans="1:14" s="290" customFormat="1" x14ac:dyDescent="0.25">
      <c r="A1627" s="289"/>
      <c r="B1627" s="289"/>
      <c r="C1627" s="326"/>
      <c r="D1627" s="323"/>
      <c r="E1627" s="324"/>
      <c r="F1627" s="228"/>
      <c r="G1627" s="228"/>
      <c r="H1627" s="325"/>
      <c r="I1627" s="228"/>
      <c r="J1627" s="326"/>
      <c r="K1627" s="325"/>
      <c r="N1627" s="288">
        <v>1641</v>
      </c>
    </row>
    <row r="1628" spans="1:14" s="290" customFormat="1" x14ac:dyDescent="0.25">
      <c r="A1628" s="289"/>
      <c r="B1628" s="289"/>
      <c r="C1628" s="326"/>
      <c r="D1628" s="323"/>
      <c r="E1628" s="324"/>
      <c r="F1628" s="228"/>
      <c r="G1628" s="228"/>
      <c r="H1628" s="325"/>
      <c r="I1628" s="228"/>
      <c r="J1628" s="326"/>
      <c r="K1628" s="325"/>
      <c r="N1628" s="288">
        <v>1642</v>
      </c>
    </row>
    <row r="1629" spans="1:14" s="290" customFormat="1" x14ac:dyDescent="0.25">
      <c r="A1629" s="289"/>
      <c r="B1629" s="289"/>
      <c r="C1629" s="326"/>
      <c r="D1629" s="323"/>
      <c r="E1629" s="324"/>
      <c r="F1629" s="228"/>
      <c r="G1629" s="228"/>
      <c r="H1629" s="325"/>
      <c r="I1629" s="228"/>
      <c r="J1629" s="326"/>
      <c r="K1629" s="325"/>
      <c r="N1629" s="288">
        <v>1643</v>
      </c>
    </row>
    <row r="1630" spans="1:14" s="290" customFormat="1" x14ac:dyDescent="0.25">
      <c r="A1630" s="289"/>
      <c r="B1630" s="289"/>
      <c r="C1630" s="326"/>
      <c r="D1630" s="323"/>
      <c r="E1630" s="324"/>
      <c r="F1630" s="228"/>
      <c r="G1630" s="228"/>
      <c r="H1630" s="325"/>
      <c r="I1630" s="228"/>
      <c r="J1630" s="326"/>
      <c r="K1630" s="325"/>
      <c r="N1630" s="288">
        <v>1644</v>
      </c>
    </row>
    <row r="1631" spans="1:14" s="290" customFormat="1" x14ac:dyDescent="0.25">
      <c r="A1631" s="289"/>
      <c r="B1631" s="289"/>
      <c r="C1631" s="326"/>
      <c r="D1631" s="323"/>
      <c r="E1631" s="324"/>
      <c r="F1631" s="228"/>
      <c r="G1631" s="228"/>
      <c r="H1631" s="325"/>
      <c r="I1631" s="228"/>
      <c r="J1631" s="326"/>
      <c r="K1631" s="325"/>
      <c r="N1631" s="288">
        <v>1645</v>
      </c>
    </row>
    <row r="1632" spans="1:14" s="290" customFormat="1" x14ac:dyDescent="0.25">
      <c r="A1632" s="289"/>
      <c r="B1632" s="289"/>
      <c r="C1632" s="326"/>
      <c r="D1632" s="323"/>
      <c r="E1632" s="324"/>
      <c r="F1632" s="228"/>
      <c r="G1632" s="228"/>
      <c r="H1632" s="325"/>
      <c r="I1632" s="228"/>
      <c r="J1632" s="326"/>
      <c r="K1632" s="325"/>
      <c r="N1632" s="288">
        <v>1646</v>
      </c>
    </row>
    <row r="1633" spans="1:14" s="290" customFormat="1" x14ac:dyDescent="0.25">
      <c r="A1633" s="289"/>
      <c r="B1633" s="289"/>
      <c r="C1633" s="326"/>
      <c r="D1633" s="323"/>
      <c r="E1633" s="324"/>
      <c r="F1633" s="228"/>
      <c r="G1633" s="228"/>
      <c r="H1633" s="325"/>
      <c r="I1633" s="228"/>
      <c r="J1633" s="326"/>
      <c r="K1633" s="325"/>
      <c r="N1633" s="288">
        <v>1647</v>
      </c>
    </row>
    <row r="1634" spans="1:14" s="290" customFormat="1" x14ac:dyDescent="0.25">
      <c r="A1634" s="289"/>
      <c r="B1634" s="289"/>
      <c r="C1634" s="326"/>
      <c r="D1634" s="323"/>
      <c r="E1634" s="324"/>
      <c r="F1634" s="228"/>
      <c r="G1634" s="228"/>
      <c r="H1634" s="325"/>
      <c r="I1634" s="228"/>
      <c r="J1634" s="326"/>
      <c r="K1634" s="325"/>
      <c r="N1634" s="288">
        <v>1648</v>
      </c>
    </row>
    <row r="1635" spans="1:14" s="290" customFormat="1" x14ac:dyDescent="0.25">
      <c r="A1635" s="289"/>
      <c r="B1635" s="289"/>
      <c r="C1635" s="326"/>
      <c r="D1635" s="323"/>
      <c r="E1635" s="324"/>
      <c r="F1635" s="228"/>
      <c r="G1635" s="228"/>
      <c r="H1635" s="325"/>
      <c r="I1635" s="228"/>
      <c r="J1635" s="326"/>
      <c r="K1635" s="325"/>
      <c r="N1635" s="288">
        <v>1649</v>
      </c>
    </row>
    <row r="1636" spans="1:14" s="290" customFormat="1" x14ac:dyDescent="0.25">
      <c r="A1636" s="289"/>
      <c r="B1636" s="289"/>
      <c r="C1636" s="326"/>
      <c r="D1636" s="323"/>
      <c r="E1636" s="324"/>
      <c r="F1636" s="228"/>
      <c r="G1636" s="228"/>
      <c r="H1636" s="325"/>
      <c r="I1636" s="228"/>
      <c r="J1636" s="326"/>
      <c r="K1636" s="325"/>
      <c r="N1636" s="288">
        <v>1650</v>
      </c>
    </row>
    <row r="1637" spans="1:14" s="290" customFormat="1" x14ac:dyDescent="0.25">
      <c r="A1637" s="289"/>
      <c r="B1637" s="289"/>
      <c r="C1637" s="326"/>
      <c r="D1637" s="323"/>
      <c r="E1637" s="324"/>
      <c r="F1637" s="228"/>
      <c r="G1637" s="228"/>
      <c r="H1637" s="325"/>
      <c r="I1637" s="228"/>
      <c r="J1637" s="326"/>
      <c r="K1637" s="325"/>
      <c r="N1637" s="288">
        <v>1651</v>
      </c>
    </row>
    <row r="1638" spans="1:14" s="290" customFormat="1" x14ac:dyDescent="0.25">
      <c r="A1638" s="289"/>
      <c r="B1638" s="289"/>
      <c r="C1638" s="326"/>
      <c r="D1638" s="323"/>
      <c r="E1638" s="324"/>
      <c r="F1638" s="228"/>
      <c r="G1638" s="228"/>
      <c r="H1638" s="325"/>
      <c r="I1638" s="228"/>
      <c r="J1638" s="326"/>
      <c r="K1638" s="325"/>
      <c r="N1638" s="288">
        <v>1652</v>
      </c>
    </row>
    <row r="1639" spans="1:14" s="290" customFormat="1" x14ac:dyDescent="0.25">
      <c r="A1639" s="289"/>
      <c r="B1639" s="289"/>
      <c r="C1639" s="326"/>
      <c r="D1639" s="323"/>
      <c r="E1639" s="324"/>
      <c r="F1639" s="228"/>
      <c r="G1639" s="228"/>
      <c r="H1639" s="325"/>
      <c r="I1639" s="228"/>
      <c r="J1639" s="326"/>
      <c r="K1639" s="325"/>
      <c r="N1639" s="288">
        <v>1653</v>
      </c>
    </row>
    <row r="1640" spans="1:14" s="290" customFormat="1" x14ac:dyDescent="0.25">
      <c r="A1640" s="289"/>
      <c r="B1640" s="289"/>
      <c r="C1640" s="326"/>
      <c r="D1640" s="323"/>
      <c r="E1640" s="324"/>
      <c r="F1640" s="228"/>
      <c r="G1640" s="228"/>
      <c r="H1640" s="325"/>
      <c r="I1640" s="228"/>
      <c r="J1640" s="326"/>
      <c r="K1640" s="325"/>
      <c r="N1640" s="288">
        <v>1654</v>
      </c>
    </row>
    <row r="1641" spans="1:14" s="290" customFormat="1" x14ac:dyDescent="0.25">
      <c r="A1641" s="289"/>
      <c r="B1641" s="289"/>
      <c r="C1641" s="326"/>
      <c r="D1641" s="323"/>
      <c r="E1641" s="324"/>
      <c r="F1641" s="228"/>
      <c r="G1641" s="228"/>
      <c r="H1641" s="325"/>
      <c r="I1641" s="228"/>
      <c r="J1641" s="326"/>
      <c r="K1641" s="325"/>
      <c r="N1641" s="288">
        <v>1655</v>
      </c>
    </row>
    <row r="1642" spans="1:14" s="290" customFormat="1" x14ac:dyDescent="0.25">
      <c r="A1642" s="289"/>
      <c r="B1642" s="289"/>
      <c r="C1642" s="326"/>
      <c r="D1642" s="323"/>
      <c r="E1642" s="324"/>
      <c r="F1642" s="228"/>
      <c r="G1642" s="228"/>
      <c r="H1642" s="325"/>
      <c r="I1642" s="228"/>
      <c r="J1642" s="326"/>
      <c r="K1642" s="325"/>
      <c r="N1642" s="288">
        <v>1656</v>
      </c>
    </row>
    <row r="1643" spans="1:14" s="290" customFormat="1" x14ac:dyDescent="0.25">
      <c r="A1643" s="289"/>
      <c r="B1643" s="289"/>
      <c r="C1643" s="326"/>
      <c r="D1643" s="323"/>
      <c r="E1643" s="324"/>
      <c r="F1643" s="228"/>
      <c r="G1643" s="228"/>
      <c r="H1643" s="325"/>
      <c r="I1643" s="228"/>
      <c r="J1643" s="326"/>
      <c r="K1643" s="325"/>
      <c r="N1643" s="288">
        <v>1657</v>
      </c>
    </row>
    <row r="1644" spans="1:14" s="290" customFormat="1" x14ac:dyDescent="0.25">
      <c r="A1644" s="289"/>
      <c r="B1644" s="289"/>
      <c r="C1644" s="326"/>
      <c r="D1644" s="323"/>
      <c r="E1644" s="324"/>
      <c r="F1644" s="228"/>
      <c r="G1644" s="228"/>
      <c r="H1644" s="325"/>
      <c r="I1644" s="228"/>
      <c r="J1644" s="326"/>
      <c r="K1644" s="325"/>
      <c r="N1644" s="288">
        <v>1658</v>
      </c>
    </row>
    <row r="1645" spans="1:14" s="290" customFormat="1" x14ac:dyDescent="0.25">
      <c r="A1645" s="289"/>
      <c r="B1645" s="289"/>
      <c r="C1645" s="326"/>
      <c r="D1645" s="323"/>
      <c r="E1645" s="324"/>
      <c r="F1645" s="228"/>
      <c r="G1645" s="228"/>
      <c r="H1645" s="325"/>
      <c r="I1645" s="228"/>
      <c r="J1645" s="326"/>
      <c r="K1645" s="325"/>
      <c r="N1645" s="288">
        <v>1659</v>
      </c>
    </row>
    <row r="1646" spans="1:14" s="290" customFormat="1" x14ac:dyDescent="0.25">
      <c r="A1646" s="289"/>
      <c r="B1646" s="289"/>
      <c r="C1646" s="326"/>
      <c r="D1646" s="323"/>
      <c r="E1646" s="324"/>
      <c r="F1646" s="228"/>
      <c r="G1646" s="228"/>
      <c r="H1646" s="325"/>
      <c r="I1646" s="228"/>
      <c r="J1646" s="326"/>
      <c r="K1646" s="325"/>
      <c r="N1646" s="288">
        <v>1660</v>
      </c>
    </row>
    <row r="1647" spans="1:14" s="290" customFormat="1" x14ac:dyDescent="0.25">
      <c r="A1647" s="289"/>
      <c r="B1647" s="289"/>
      <c r="C1647" s="326"/>
      <c r="D1647" s="323"/>
      <c r="E1647" s="324"/>
      <c r="F1647" s="228"/>
      <c r="G1647" s="228"/>
      <c r="H1647" s="325"/>
      <c r="I1647" s="228"/>
      <c r="J1647" s="326"/>
      <c r="K1647" s="325"/>
      <c r="N1647" s="288">
        <v>1661</v>
      </c>
    </row>
    <row r="1648" spans="1:14" s="290" customFormat="1" x14ac:dyDescent="0.25">
      <c r="A1648" s="289"/>
      <c r="B1648" s="289"/>
      <c r="C1648" s="326"/>
      <c r="D1648" s="323"/>
      <c r="E1648" s="324"/>
      <c r="F1648" s="228"/>
      <c r="G1648" s="228"/>
      <c r="H1648" s="325"/>
      <c r="I1648" s="228"/>
      <c r="J1648" s="326"/>
      <c r="K1648" s="325"/>
      <c r="N1648" s="288">
        <v>1662</v>
      </c>
    </row>
    <row r="1649" spans="1:14" s="290" customFormat="1" x14ac:dyDescent="0.25">
      <c r="A1649" s="289"/>
      <c r="B1649" s="289"/>
      <c r="C1649" s="326"/>
      <c r="D1649" s="323"/>
      <c r="E1649" s="324"/>
      <c r="F1649" s="228"/>
      <c r="G1649" s="228"/>
      <c r="H1649" s="325"/>
      <c r="I1649" s="228"/>
      <c r="J1649" s="326"/>
      <c r="K1649" s="325"/>
      <c r="N1649" s="288">
        <v>1663</v>
      </c>
    </row>
    <row r="1650" spans="1:14" s="290" customFormat="1" x14ac:dyDescent="0.25">
      <c r="A1650" s="289"/>
      <c r="B1650" s="289"/>
      <c r="C1650" s="326"/>
      <c r="D1650" s="323"/>
      <c r="E1650" s="324"/>
      <c r="F1650" s="228"/>
      <c r="G1650" s="228"/>
      <c r="H1650" s="325"/>
      <c r="I1650" s="228"/>
      <c r="J1650" s="326"/>
      <c r="K1650" s="325"/>
      <c r="N1650" s="288">
        <v>1664</v>
      </c>
    </row>
    <row r="1651" spans="1:14" s="290" customFormat="1" x14ac:dyDescent="0.25">
      <c r="A1651" s="289"/>
      <c r="B1651" s="289"/>
      <c r="C1651" s="326"/>
      <c r="D1651" s="323"/>
      <c r="E1651" s="324"/>
      <c r="F1651" s="228"/>
      <c r="G1651" s="228"/>
      <c r="H1651" s="325"/>
      <c r="I1651" s="228"/>
      <c r="J1651" s="326"/>
      <c r="K1651" s="325"/>
      <c r="N1651" s="288">
        <v>1665</v>
      </c>
    </row>
    <row r="1652" spans="1:14" s="290" customFormat="1" x14ac:dyDescent="0.25">
      <c r="A1652" s="289"/>
      <c r="B1652" s="289"/>
      <c r="C1652" s="326"/>
      <c r="D1652" s="323"/>
      <c r="E1652" s="324"/>
      <c r="F1652" s="228"/>
      <c r="G1652" s="228"/>
      <c r="H1652" s="325"/>
      <c r="I1652" s="228"/>
      <c r="J1652" s="326"/>
      <c r="K1652" s="325"/>
      <c r="N1652" s="288">
        <v>1666</v>
      </c>
    </row>
    <row r="1653" spans="1:14" s="290" customFormat="1" x14ac:dyDescent="0.25">
      <c r="A1653" s="289"/>
      <c r="B1653" s="289"/>
      <c r="C1653" s="326"/>
      <c r="D1653" s="323"/>
      <c r="E1653" s="324"/>
      <c r="F1653" s="228"/>
      <c r="G1653" s="228"/>
      <c r="H1653" s="325"/>
      <c r="I1653" s="228"/>
      <c r="J1653" s="326"/>
      <c r="K1653" s="325"/>
      <c r="N1653" s="288">
        <v>1667</v>
      </c>
    </row>
    <row r="1654" spans="1:14" s="290" customFormat="1" x14ac:dyDescent="0.25">
      <c r="A1654" s="289"/>
      <c r="B1654" s="289"/>
      <c r="C1654" s="326"/>
      <c r="D1654" s="323"/>
      <c r="E1654" s="324"/>
      <c r="F1654" s="228"/>
      <c r="G1654" s="228"/>
      <c r="H1654" s="325"/>
      <c r="I1654" s="228"/>
      <c r="J1654" s="326"/>
      <c r="K1654" s="325"/>
      <c r="N1654" s="288">
        <v>1668</v>
      </c>
    </row>
    <row r="1655" spans="1:14" s="290" customFormat="1" x14ac:dyDescent="0.25">
      <c r="A1655" s="289"/>
      <c r="B1655" s="289"/>
      <c r="C1655" s="326"/>
      <c r="D1655" s="323"/>
      <c r="E1655" s="324"/>
      <c r="F1655" s="228"/>
      <c r="G1655" s="228"/>
      <c r="H1655" s="325"/>
      <c r="I1655" s="228"/>
      <c r="J1655" s="326"/>
      <c r="K1655" s="325"/>
      <c r="N1655" s="288">
        <v>1669</v>
      </c>
    </row>
    <row r="1656" spans="1:14" s="290" customFormat="1" x14ac:dyDescent="0.25">
      <c r="A1656" s="289"/>
      <c r="B1656" s="289"/>
      <c r="C1656" s="326"/>
      <c r="D1656" s="323"/>
      <c r="E1656" s="324"/>
      <c r="F1656" s="228"/>
      <c r="G1656" s="228"/>
      <c r="H1656" s="325"/>
      <c r="I1656" s="228"/>
      <c r="J1656" s="326"/>
      <c r="K1656" s="325"/>
      <c r="N1656" s="288">
        <v>1670</v>
      </c>
    </row>
    <row r="1657" spans="1:14" s="290" customFormat="1" x14ac:dyDescent="0.25">
      <c r="A1657" s="289"/>
      <c r="B1657" s="289"/>
      <c r="C1657" s="326"/>
      <c r="D1657" s="323"/>
      <c r="E1657" s="324"/>
      <c r="F1657" s="228"/>
      <c r="G1657" s="228"/>
      <c r="H1657" s="325"/>
      <c r="I1657" s="228"/>
      <c r="J1657" s="326"/>
      <c r="K1657" s="325"/>
      <c r="N1657" s="288">
        <v>1671</v>
      </c>
    </row>
    <row r="1658" spans="1:14" s="290" customFormat="1" x14ac:dyDescent="0.25">
      <c r="A1658" s="289"/>
      <c r="B1658" s="289"/>
      <c r="C1658" s="326"/>
      <c r="D1658" s="323"/>
      <c r="E1658" s="324"/>
      <c r="F1658" s="228"/>
      <c r="G1658" s="228"/>
      <c r="H1658" s="325"/>
      <c r="I1658" s="228"/>
      <c r="J1658" s="326"/>
      <c r="K1658" s="325"/>
      <c r="N1658" s="288">
        <v>1672</v>
      </c>
    </row>
    <row r="1659" spans="1:14" s="290" customFormat="1" x14ac:dyDescent="0.25">
      <c r="A1659" s="289"/>
      <c r="B1659" s="289"/>
      <c r="C1659" s="326"/>
      <c r="D1659" s="323"/>
      <c r="E1659" s="324"/>
      <c r="F1659" s="228"/>
      <c r="G1659" s="228"/>
      <c r="H1659" s="325"/>
      <c r="I1659" s="228"/>
      <c r="J1659" s="326"/>
      <c r="K1659" s="325"/>
      <c r="N1659" s="288">
        <v>1673</v>
      </c>
    </row>
    <row r="1660" spans="1:14" s="290" customFormat="1" x14ac:dyDescent="0.25">
      <c r="A1660" s="289"/>
      <c r="B1660" s="289"/>
      <c r="C1660" s="326"/>
      <c r="D1660" s="323"/>
      <c r="E1660" s="324"/>
      <c r="F1660" s="228"/>
      <c r="G1660" s="228"/>
      <c r="H1660" s="325"/>
      <c r="I1660" s="228"/>
      <c r="J1660" s="326"/>
      <c r="K1660" s="325"/>
      <c r="N1660" s="288">
        <v>1674</v>
      </c>
    </row>
    <row r="1661" spans="1:14" s="290" customFormat="1" x14ac:dyDescent="0.25">
      <c r="A1661" s="289"/>
      <c r="B1661" s="289"/>
      <c r="C1661" s="326"/>
      <c r="D1661" s="323"/>
      <c r="E1661" s="324"/>
      <c r="F1661" s="228"/>
      <c r="G1661" s="228"/>
      <c r="H1661" s="325"/>
      <c r="I1661" s="228"/>
      <c r="J1661" s="326"/>
      <c r="K1661" s="325"/>
      <c r="N1661" s="288">
        <v>1675</v>
      </c>
    </row>
    <row r="1662" spans="1:14" s="290" customFormat="1" x14ac:dyDescent="0.25">
      <c r="A1662" s="289"/>
      <c r="B1662" s="289"/>
      <c r="C1662" s="326"/>
      <c r="D1662" s="323"/>
      <c r="E1662" s="324"/>
      <c r="F1662" s="228"/>
      <c r="G1662" s="228"/>
      <c r="H1662" s="325"/>
      <c r="I1662" s="228"/>
      <c r="J1662" s="326"/>
      <c r="K1662" s="325"/>
      <c r="N1662" s="288">
        <v>1676</v>
      </c>
    </row>
    <row r="1663" spans="1:14" s="290" customFormat="1" x14ac:dyDescent="0.25">
      <c r="A1663" s="289"/>
      <c r="B1663" s="289"/>
      <c r="C1663" s="326"/>
      <c r="D1663" s="323"/>
      <c r="E1663" s="324"/>
      <c r="F1663" s="228"/>
      <c r="G1663" s="228"/>
      <c r="H1663" s="325"/>
      <c r="I1663" s="228"/>
      <c r="J1663" s="326"/>
      <c r="K1663" s="325"/>
      <c r="N1663" s="288">
        <v>1677</v>
      </c>
    </row>
    <row r="1664" spans="1:14" s="290" customFormat="1" x14ac:dyDescent="0.25">
      <c r="A1664" s="289"/>
      <c r="B1664" s="289"/>
      <c r="C1664" s="326"/>
      <c r="D1664" s="323"/>
      <c r="E1664" s="324"/>
      <c r="F1664" s="228"/>
      <c r="G1664" s="228"/>
      <c r="H1664" s="325"/>
      <c r="I1664" s="228"/>
      <c r="J1664" s="326"/>
      <c r="K1664" s="325"/>
      <c r="N1664" s="288">
        <v>1678</v>
      </c>
    </row>
    <row r="1665" spans="1:14" s="290" customFormat="1" x14ac:dyDescent="0.25">
      <c r="A1665" s="289"/>
      <c r="B1665" s="289"/>
      <c r="C1665" s="326"/>
      <c r="D1665" s="323"/>
      <c r="E1665" s="324"/>
      <c r="F1665" s="228"/>
      <c r="G1665" s="228"/>
      <c r="H1665" s="325"/>
      <c r="I1665" s="228"/>
      <c r="J1665" s="326"/>
      <c r="K1665" s="325"/>
      <c r="N1665" s="288">
        <v>1679</v>
      </c>
    </row>
    <row r="1666" spans="1:14" s="290" customFormat="1" x14ac:dyDescent="0.25">
      <c r="A1666" s="289"/>
      <c r="B1666" s="289"/>
      <c r="C1666" s="326"/>
      <c r="D1666" s="323"/>
      <c r="E1666" s="324"/>
      <c r="F1666" s="228"/>
      <c r="G1666" s="228"/>
      <c r="H1666" s="325"/>
      <c r="I1666" s="228"/>
      <c r="J1666" s="326"/>
      <c r="K1666" s="325"/>
      <c r="N1666" s="288">
        <v>1680</v>
      </c>
    </row>
    <row r="1667" spans="1:14" s="290" customFormat="1" x14ac:dyDescent="0.25">
      <c r="A1667" s="289"/>
      <c r="B1667" s="289"/>
      <c r="C1667" s="326"/>
      <c r="D1667" s="323"/>
      <c r="E1667" s="324"/>
      <c r="F1667" s="228"/>
      <c r="G1667" s="228"/>
      <c r="H1667" s="325"/>
      <c r="I1667" s="228"/>
      <c r="J1667" s="326"/>
      <c r="K1667" s="325"/>
      <c r="N1667" s="288">
        <v>1681</v>
      </c>
    </row>
    <row r="1668" spans="1:14" s="290" customFormat="1" x14ac:dyDescent="0.25">
      <c r="A1668" s="289"/>
      <c r="B1668" s="289"/>
      <c r="C1668" s="326"/>
      <c r="D1668" s="323"/>
      <c r="E1668" s="324"/>
      <c r="F1668" s="228"/>
      <c r="G1668" s="228"/>
      <c r="H1668" s="325"/>
      <c r="I1668" s="228"/>
      <c r="J1668" s="326"/>
      <c r="K1668" s="325"/>
      <c r="N1668" s="288">
        <v>1682</v>
      </c>
    </row>
    <row r="1669" spans="1:14" s="290" customFormat="1" x14ac:dyDescent="0.25">
      <c r="A1669" s="289"/>
      <c r="B1669" s="289"/>
      <c r="C1669" s="326"/>
      <c r="D1669" s="323"/>
      <c r="E1669" s="324"/>
      <c r="F1669" s="228"/>
      <c r="G1669" s="228"/>
      <c r="H1669" s="325"/>
      <c r="I1669" s="228"/>
      <c r="J1669" s="326"/>
      <c r="K1669" s="325"/>
      <c r="N1669" s="288">
        <v>1683</v>
      </c>
    </row>
    <row r="1670" spans="1:14" s="290" customFormat="1" x14ac:dyDescent="0.25">
      <c r="A1670" s="289"/>
      <c r="B1670" s="289"/>
      <c r="C1670" s="326"/>
      <c r="D1670" s="323"/>
      <c r="E1670" s="324"/>
      <c r="F1670" s="228"/>
      <c r="G1670" s="228"/>
      <c r="H1670" s="325"/>
      <c r="I1670" s="228"/>
      <c r="J1670" s="326"/>
      <c r="K1670" s="325"/>
      <c r="N1670" s="288">
        <v>1684</v>
      </c>
    </row>
    <row r="1671" spans="1:14" s="290" customFormat="1" x14ac:dyDescent="0.25">
      <c r="A1671" s="289"/>
      <c r="B1671" s="289"/>
      <c r="C1671" s="326"/>
      <c r="D1671" s="323"/>
      <c r="E1671" s="324"/>
      <c r="F1671" s="228"/>
      <c r="G1671" s="228"/>
      <c r="H1671" s="325"/>
      <c r="I1671" s="228"/>
      <c r="J1671" s="326"/>
      <c r="K1671" s="325"/>
      <c r="N1671" s="288">
        <v>1685</v>
      </c>
    </row>
    <row r="1672" spans="1:14" s="290" customFormat="1" x14ac:dyDescent="0.25">
      <c r="A1672" s="289"/>
      <c r="B1672" s="289"/>
      <c r="C1672" s="326"/>
      <c r="D1672" s="323"/>
      <c r="E1672" s="324"/>
      <c r="F1672" s="228"/>
      <c r="G1672" s="228"/>
      <c r="H1672" s="325"/>
      <c r="I1672" s="228"/>
      <c r="J1672" s="326"/>
      <c r="K1672" s="325"/>
      <c r="N1672" s="288">
        <v>1686</v>
      </c>
    </row>
    <row r="1673" spans="1:14" s="290" customFormat="1" x14ac:dyDescent="0.25">
      <c r="A1673" s="289"/>
      <c r="B1673" s="289"/>
      <c r="C1673" s="326"/>
      <c r="D1673" s="323"/>
      <c r="E1673" s="324"/>
      <c r="F1673" s="228"/>
      <c r="G1673" s="228"/>
      <c r="H1673" s="325"/>
      <c r="I1673" s="228"/>
      <c r="J1673" s="326"/>
      <c r="K1673" s="325"/>
      <c r="N1673" s="288">
        <v>1687</v>
      </c>
    </row>
    <row r="1674" spans="1:14" s="290" customFormat="1" x14ac:dyDescent="0.25">
      <c r="A1674" s="289"/>
      <c r="B1674" s="289"/>
      <c r="C1674" s="326"/>
      <c r="D1674" s="323"/>
      <c r="E1674" s="324"/>
      <c r="F1674" s="228"/>
      <c r="G1674" s="228"/>
      <c r="H1674" s="325"/>
      <c r="I1674" s="228"/>
      <c r="J1674" s="326"/>
      <c r="K1674" s="325"/>
      <c r="N1674" s="288">
        <v>1688</v>
      </c>
    </row>
    <row r="1675" spans="1:14" s="290" customFormat="1" x14ac:dyDescent="0.25">
      <c r="A1675" s="289"/>
      <c r="B1675" s="289"/>
      <c r="C1675" s="326"/>
      <c r="D1675" s="323"/>
      <c r="E1675" s="324"/>
      <c r="F1675" s="228"/>
      <c r="G1675" s="228"/>
      <c r="H1675" s="325"/>
      <c r="I1675" s="228"/>
      <c r="J1675" s="326"/>
      <c r="K1675" s="325"/>
      <c r="N1675" s="288">
        <v>1689</v>
      </c>
    </row>
    <row r="1676" spans="1:14" s="290" customFormat="1" x14ac:dyDescent="0.25">
      <c r="A1676" s="289"/>
      <c r="B1676" s="289"/>
      <c r="C1676" s="326"/>
      <c r="D1676" s="323"/>
      <c r="E1676" s="324"/>
      <c r="F1676" s="228"/>
      <c r="G1676" s="228"/>
      <c r="H1676" s="325"/>
      <c r="I1676" s="228"/>
      <c r="J1676" s="326"/>
      <c r="K1676" s="325"/>
      <c r="N1676" s="288">
        <v>1690</v>
      </c>
    </row>
    <row r="1677" spans="1:14" s="290" customFormat="1" x14ac:dyDescent="0.25">
      <c r="A1677" s="289"/>
      <c r="B1677" s="289"/>
      <c r="C1677" s="326"/>
      <c r="D1677" s="323"/>
      <c r="E1677" s="324"/>
      <c r="F1677" s="228"/>
      <c r="G1677" s="228"/>
      <c r="H1677" s="325"/>
      <c r="I1677" s="228"/>
      <c r="J1677" s="326"/>
      <c r="K1677" s="325"/>
      <c r="N1677" s="288">
        <v>1691</v>
      </c>
    </row>
    <row r="1678" spans="1:14" s="290" customFormat="1" x14ac:dyDescent="0.25">
      <c r="A1678" s="289"/>
      <c r="B1678" s="289"/>
      <c r="C1678" s="326"/>
      <c r="D1678" s="323"/>
      <c r="E1678" s="324"/>
      <c r="F1678" s="228"/>
      <c r="G1678" s="228"/>
      <c r="H1678" s="325"/>
      <c r="I1678" s="228"/>
      <c r="J1678" s="326"/>
      <c r="K1678" s="325"/>
      <c r="N1678" s="288">
        <v>1692</v>
      </c>
    </row>
    <row r="1679" spans="1:14" s="290" customFormat="1" x14ac:dyDescent="0.25">
      <c r="A1679" s="289"/>
      <c r="B1679" s="289"/>
      <c r="C1679" s="326"/>
      <c r="D1679" s="323"/>
      <c r="E1679" s="324"/>
      <c r="F1679" s="228"/>
      <c r="G1679" s="228"/>
      <c r="H1679" s="325"/>
      <c r="I1679" s="228"/>
      <c r="J1679" s="326"/>
      <c r="K1679" s="325"/>
      <c r="N1679" s="288">
        <v>1693</v>
      </c>
    </row>
    <row r="1680" spans="1:14" s="290" customFormat="1" x14ac:dyDescent="0.25">
      <c r="A1680" s="289"/>
      <c r="B1680" s="289"/>
      <c r="C1680" s="326"/>
      <c r="D1680" s="323"/>
      <c r="E1680" s="324"/>
      <c r="F1680" s="228"/>
      <c r="G1680" s="228"/>
      <c r="H1680" s="325"/>
      <c r="I1680" s="228"/>
      <c r="J1680" s="326"/>
      <c r="K1680" s="325"/>
      <c r="N1680" s="288">
        <v>1694</v>
      </c>
    </row>
    <row r="1681" spans="1:14" s="290" customFormat="1" x14ac:dyDescent="0.25">
      <c r="A1681" s="289"/>
      <c r="B1681" s="289"/>
      <c r="C1681" s="326"/>
      <c r="D1681" s="323"/>
      <c r="E1681" s="324"/>
      <c r="F1681" s="228"/>
      <c r="G1681" s="228"/>
      <c r="H1681" s="325"/>
      <c r="I1681" s="228"/>
      <c r="J1681" s="326"/>
      <c r="K1681" s="325"/>
      <c r="N1681" s="288">
        <v>1695</v>
      </c>
    </row>
    <row r="1682" spans="1:14" s="290" customFormat="1" x14ac:dyDescent="0.25">
      <c r="A1682" s="289"/>
      <c r="B1682" s="289"/>
      <c r="C1682" s="326"/>
      <c r="D1682" s="323"/>
      <c r="E1682" s="324"/>
      <c r="F1682" s="228"/>
      <c r="G1682" s="228"/>
      <c r="H1682" s="325"/>
      <c r="I1682" s="228"/>
      <c r="J1682" s="326"/>
      <c r="K1682" s="325"/>
      <c r="N1682" s="288">
        <v>1696</v>
      </c>
    </row>
    <row r="1683" spans="1:14" s="290" customFormat="1" x14ac:dyDescent="0.25">
      <c r="A1683" s="289"/>
      <c r="B1683" s="289"/>
      <c r="C1683" s="326"/>
      <c r="D1683" s="323"/>
      <c r="E1683" s="324"/>
      <c r="F1683" s="228"/>
      <c r="G1683" s="228"/>
      <c r="H1683" s="325"/>
      <c r="I1683" s="228"/>
      <c r="J1683" s="326"/>
      <c r="K1683" s="325"/>
      <c r="N1683" s="288">
        <v>1697</v>
      </c>
    </row>
    <row r="1684" spans="1:14" s="290" customFormat="1" x14ac:dyDescent="0.25">
      <c r="A1684" s="289"/>
      <c r="B1684" s="289"/>
      <c r="C1684" s="326"/>
      <c r="D1684" s="323"/>
      <c r="E1684" s="324"/>
      <c r="F1684" s="228"/>
      <c r="G1684" s="228"/>
      <c r="H1684" s="325"/>
      <c r="I1684" s="228"/>
      <c r="J1684" s="326"/>
      <c r="K1684" s="325"/>
      <c r="N1684" s="288">
        <v>1698</v>
      </c>
    </row>
    <row r="1685" spans="1:14" s="290" customFormat="1" x14ac:dyDescent="0.25">
      <c r="A1685" s="289"/>
      <c r="B1685" s="289"/>
      <c r="C1685" s="326"/>
      <c r="D1685" s="323"/>
      <c r="E1685" s="324"/>
      <c r="F1685" s="228"/>
      <c r="G1685" s="228"/>
      <c r="H1685" s="325"/>
      <c r="I1685" s="228"/>
      <c r="J1685" s="326"/>
      <c r="K1685" s="325"/>
      <c r="N1685" s="288">
        <v>1699</v>
      </c>
    </row>
    <row r="1686" spans="1:14" s="290" customFormat="1" x14ac:dyDescent="0.25">
      <c r="A1686" s="289"/>
      <c r="B1686" s="289"/>
      <c r="C1686" s="326"/>
      <c r="D1686" s="323"/>
      <c r="E1686" s="324"/>
      <c r="F1686" s="228"/>
      <c r="G1686" s="228"/>
      <c r="H1686" s="325"/>
      <c r="I1686" s="228"/>
      <c r="J1686" s="326"/>
      <c r="K1686" s="325"/>
      <c r="N1686" s="288">
        <v>1700</v>
      </c>
    </row>
    <row r="1687" spans="1:14" s="290" customFormat="1" x14ac:dyDescent="0.25">
      <c r="A1687" s="289"/>
      <c r="B1687" s="289"/>
      <c r="C1687" s="326"/>
      <c r="D1687" s="323"/>
      <c r="E1687" s="324"/>
      <c r="F1687" s="228"/>
      <c r="G1687" s="228"/>
      <c r="H1687" s="325"/>
      <c r="I1687" s="228"/>
      <c r="J1687" s="326"/>
      <c r="K1687" s="325"/>
      <c r="N1687" s="288">
        <v>1701</v>
      </c>
    </row>
    <row r="1688" spans="1:14" s="290" customFormat="1" x14ac:dyDescent="0.25">
      <c r="A1688" s="289"/>
      <c r="B1688" s="289"/>
      <c r="C1688" s="326"/>
      <c r="D1688" s="323"/>
      <c r="E1688" s="324"/>
      <c r="F1688" s="228"/>
      <c r="G1688" s="228"/>
      <c r="H1688" s="325"/>
      <c r="I1688" s="228"/>
      <c r="J1688" s="326"/>
      <c r="K1688" s="325"/>
      <c r="N1688" s="288">
        <v>1702</v>
      </c>
    </row>
    <row r="1689" spans="1:14" s="290" customFormat="1" x14ac:dyDescent="0.25">
      <c r="A1689" s="289"/>
      <c r="B1689" s="289"/>
      <c r="C1689" s="326"/>
      <c r="D1689" s="323"/>
      <c r="E1689" s="324"/>
      <c r="F1689" s="228"/>
      <c r="G1689" s="228"/>
      <c r="H1689" s="325"/>
      <c r="I1689" s="228"/>
      <c r="J1689" s="326"/>
      <c r="K1689" s="325"/>
      <c r="N1689" s="288">
        <v>1703</v>
      </c>
    </row>
    <row r="1690" spans="1:14" s="290" customFormat="1" x14ac:dyDescent="0.25">
      <c r="A1690" s="289"/>
      <c r="B1690" s="289"/>
      <c r="C1690" s="326"/>
      <c r="D1690" s="323"/>
      <c r="E1690" s="324"/>
      <c r="F1690" s="228"/>
      <c r="G1690" s="228"/>
      <c r="H1690" s="325"/>
      <c r="I1690" s="228"/>
      <c r="J1690" s="326"/>
      <c r="K1690" s="325"/>
      <c r="N1690" s="288">
        <v>1704</v>
      </c>
    </row>
    <row r="1691" spans="1:14" s="290" customFormat="1" x14ac:dyDescent="0.25">
      <c r="A1691" s="289"/>
      <c r="B1691" s="289"/>
      <c r="C1691" s="301"/>
      <c r="D1691" s="323"/>
      <c r="E1691" s="324"/>
      <c r="F1691" s="228"/>
      <c r="G1691" s="228"/>
      <c r="H1691" s="325"/>
      <c r="I1691" s="228"/>
      <c r="J1691" s="301"/>
      <c r="K1691" s="325"/>
      <c r="N1691" s="288">
        <v>1705</v>
      </c>
    </row>
    <row r="1692" spans="1:14" s="290" customFormat="1" x14ac:dyDescent="0.25">
      <c r="A1692" s="289"/>
      <c r="B1692" s="289"/>
      <c r="C1692" s="301"/>
      <c r="D1692" s="323"/>
      <c r="E1692" s="324"/>
      <c r="F1692" s="228"/>
      <c r="G1692" s="228"/>
      <c r="H1692" s="325"/>
      <c r="I1692" s="228"/>
      <c r="J1692" s="301"/>
      <c r="K1692" s="325"/>
      <c r="N1692" s="288">
        <v>1706</v>
      </c>
    </row>
    <row r="1693" spans="1:14" s="290" customFormat="1" x14ac:dyDescent="0.25">
      <c r="A1693" s="289"/>
      <c r="B1693" s="289"/>
      <c r="C1693" s="301"/>
      <c r="D1693" s="323"/>
      <c r="E1693" s="324"/>
      <c r="F1693" s="228"/>
      <c r="G1693" s="228"/>
      <c r="H1693" s="325"/>
      <c r="I1693" s="228"/>
      <c r="J1693" s="301"/>
      <c r="K1693" s="325"/>
      <c r="N1693" s="288">
        <v>1707</v>
      </c>
    </row>
    <row r="1694" spans="1:14" s="290" customFormat="1" x14ac:dyDescent="0.25">
      <c r="A1694" s="289"/>
      <c r="B1694" s="289"/>
      <c r="C1694" s="301"/>
      <c r="D1694" s="323"/>
      <c r="E1694" s="324"/>
      <c r="F1694" s="228"/>
      <c r="G1694" s="228"/>
      <c r="H1694" s="325"/>
      <c r="I1694" s="228"/>
      <c r="J1694" s="301"/>
      <c r="K1694" s="325"/>
      <c r="N1694" s="288">
        <v>1708</v>
      </c>
    </row>
    <row r="1695" spans="1:14" s="290" customFormat="1" x14ac:dyDescent="0.25">
      <c r="A1695" s="289"/>
      <c r="B1695" s="289"/>
      <c r="C1695" s="301"/>
      <c r="D1695" s="323"/>
      <c r="E1695" s="324"/>
      <c r="F1695" s="228"/>
      <c r="G1695" s="228"/>
      <c r="H1695" s="325"/>
      <c r="I1695" s="228"/>
      <c r="J1695" s="301"/>
      <c r="K1695" s="325"/>
      <c r="N1695" s="288">
        <v>1709</v>
      </c>
    </row>
    <row r="1696" spans="1:14" s="290" customFormat="1" x14ac:dyDescent="0.25">
      <c r="A1696" s="289"/>
      <c r="B1696" s="289"/>
      <c r="C1696" s="301"/>
      <c r="D1696" s="323"/>
      <c r="E1696" s="324"/>
      <c r="F1696" s="228"/>
      <c r="G1696" s="228"/>
      <c r="H1696" s="325"/>
      <c r="I1696" s="228"/>
      <c r="J1696" s="301"/>
      <c r="K1696" s="325"/>
      <c r="N1696" s="288">
        <v>1710</v>
      </c>
    </row>
    <row r="1697" spans="1:14" s="290" customFormat="1" x14ac:dyDescent="0.25">
      <c r="A1697" s="289"/>
      <c r="B1697" s="289"/>
      <c r="C1697" s="301"/>
      <c r="D1697" s="323"/>
      <c r="E1697" s="324"/>
      <c r="F1697" s="228"/>
      <c r="G1697" s="228"/>
      <c r="H1697" s="325"/>
      <c r="I1697" s="228"/>
      <c r="J1697" s="301"/>
      <c r="K1697" s="325"/>
      <c r="N1697" s="288">
        <v>1711</v>
      </c>
    </row>
    <row r="1698" spans="1:14" s="290" customFormat="1" x14ac:dyDescent="0.25">
      <c r="A1698" s="289"/>
      <c r="B1698" s="289"/>
      <c r="C1698" s="301"/>
      <c r="D1698" s="323"/>
      <c r="E1698" s="324"/>
      <c r="F1698" s="228"/>
      <c r="G1698" s="228"/>
      <c r="H1698" s="325"/>
      <c r="I1698" s="228"/>
      <c r="J1698" s="301"/>
      <c r="K1698" s="325"/>
      <c r="N1698" s="288">
        <v>1712</v>
      </c>
    </row>
    <row r="1699" spans="1:14" s="290" customFormat="1" x14ac:dyDescent="0.25">
      <c r="A1699" s="289"/>
      <c r="B1699" s="289"/>
      <c r="C1699" s="301"/>
      <c r="D1699" s="323"/>
      <c r="E1699" s="324"/>
      <c r="F1699" s="228"/>
      <c r="G1699" s="228"/>
      <c r="H1699" s="325"/>
      <c r="I1699" s="228"/>
      <c r="J1699" s="301"/>
      <c r="K1699" s="325"/>
      <c r="N1699" s="288">
        <v>1713</v>
      </c>
    </row>
    <row r="1700" spans="1:14" s="290" customFormat="1" x14ac:dyDescent="0.25">
      <c r="A1700" s="289"/>
      <c r="B1700" s="289"/>
      <c r="C1700" s="301"/>
      <c r="D1700" s="323"/>
      <c r="E1700" s="324"/>
      <c r="F1700" s="228"/>
      <c r="G1700" s="228"/>
      <c r="H1700" s="325"/>
      <c r="I1700" s="228"/>
      <c r="J1700" s="301"/>
      <c r="K1700" s="325"/>
      <c r="N1700" s="288">
        <v>1714</v>
      </c>
    </row>
    <row r="1701" spans="1:14" s="290" customFormat="1" x14ac:dyDescent="0.25">
      <c r="A1701" s="289"/>
      <c r="B1701" s="289"/>
      <c r="C1701" s="301"/>
      <c r="D1701" s="323"/>
      <c r="E1701" s="324"/>
      <c r="F1701" s="228"/>
      <c r="G1701" s="228"/>
      <c r="H1701" s="325"/>
      <c r="I1701" s="228"/>
      <c r="J1701" s="301"/>
      <c r="K1701" s="325"/>
      <c r="N1701" s="288">
        <v>1715</v>
      </c>
    </row>
    <row r="1702" spans="1:14" s="290" customFormat="1" x14ac:dyDescent="0.25">
      <c r="A1702" s="289"/>
      <c r="B1702" s="289"/>
      <c r="C1702" s="301"/>
      <c r="D1702" s="323"/>
      <c r="E1702" s="324"/>
      <c r="F1702" s="228"/>
      <c r="G1702" s="228"/>
      <c r="H1702" s="325"/>
      <c r="I1702" s="228"/>
      <c r="J1702" s="301"/>
      <c r="K1702" s="325"/>
      <c r="N1702" s="288">
        <v>1716</v>
      </c>
    </row>
    <row r="1703" spans="1:14" s="290" customFormat="1" x14ac:dyDescent="0.25">
      <c r="A1703" s="289"/>
      <c r="B1703" s="289"/>
      <c r="C1703" s="326"/>
      <c r="D1703" s="323"/>
      <c r="E1703" s="324"/>
      <c r="F1703" s="228"/>
      <c r="G1703" s="228"/>
      <c r="H1703" s="325"/>
      <c r="I1703" s="228"/>
      <c r="J1703" s="326"/>
      <c r="K1703" s="325"/>
      <c r="N1703" s="288">
        <v>1717</v>
      </c>
    </row>
    <row r="1704" spans="1:14" s="290" customFormat="1" x14ac:dyDescent="0.25">
      <c r="A1704" s="289"/>
      <c r="B1704" s="289"/>
      <c r="C1704" s="326"/>
      <c r="D1704" s="323"/>
      <c r="E1704" s="324"/>
      <c r="F1704" s="228"/>
      <c r="G1704" s="228"/>
      <c r="H1704" s="325"/>
      <c r="I1704" s="228"/>
      <c r="J1704" s="326"/>
      <c r="K1704" s="325"/>
      <c r="N1704" s="288">
        <v>1718</v>
      </c>
    </row>
    <row r="1705" spans="1:14" s="290" customFormat="1" x14ac:dyDescent="0.25">
      <c r="A1705" s="289"/>
      <c r="B1705" s="289"/>
      <c r="C1705" s="326"/>
      <c r="D1705" s="323"/>
      <c r="E1705" s="324"/>
      <c r="F1705" s="228"/>
      <c r="G1705" s="228"/>
      <c r="H1705" s="325"/>
      <c r="I1705" s="228"/>
      <c r="J1705" s="326"/>
      <c r="K1705" s="325"/>
      <c r="N1705" s="288">
        <v>1719</v>
      </c>
    </row>
    <row r="1706" spans="1:14" s="290" customFormat="1" x14ac:dyDescent="0.25">
      <c r="A1706" s="289"/>
      <c r="B1706" s="289"/>
      <c r="C1706" s="326"/>
      <c r="D1706" s="323"/>
      <c r="E1706" s="324"/>
      <c r="F1706" s="228"/>
      <c r="G1706" s="228"/>
      <c r="H1706" s="325"/>
      <c r="I1706" s="228"/>
      <c r="J1706" s="326"/>
      <c r="K1706" s="325"/>
      <c r="N1706" s="288">
        <v>1720</v>
      </c>
    </row>
    <row r="1707" spans="1:14" s="290" customFormat="1" x14ac:dyDescent="0.25">
      <c r="A1707" s="289"/>
      <c r="B1707" s="289"/>
      <c r="C1707" s="326"/>
      <c r="D1707" s="323"/>
      <c r="E1707" s="324"/>
      <c r="F1707" s="228"/>
      <c r="G1707" s="228"/>
      <c r="H1707" s="325"/>
      <c r="I1707" s="228"/>
      <c r="J1707" s="326"/>
      <c r="K1707" s="325"/>
      <c r="N1707" s="288">
        <v>1721</v>
      </c>
    </row>
    <row r="1708" spans="1:14" s="290" customFormat="1" x14ac:dyDescent="0.25">
      <c r="A1708" s="289"/>
      <c r="B1708" s="289"/>
      <c r="C1708" s="326"/>
      <c r="D1708" s="323"/>
      <c r="E1708" s="324"/>
      <c r="F1708" s="228"/>
      <c r="G1708" s="228"/>
      <c r="H1708" s="325"/>
      <c r="I1708" s="228"/>
      <c r="J1708" s="326"/>
      <c r="K1708" s="325"/>
      <c r="N1708" s="288">
        <v>1722</v>
      </c>
    </row>
    <row r="1709" spans="1:14" s="290" customFormat="1" x14ac:dyDescent="0.25">
      <c r="A1709" s="289"/>
      <c r="B1709" s="289"/>
      <c r="C1709" s="326"/>
      <c r="D1709" s="323"/>
      <c r="E1709" s="324"/>
      <c r="F1709" s="228"/>
      <c r="G1709" s="228"/>
      <c r="H1709" s="325"/>
      <c r="I1709" s="228"/>
      <c r="J1709" s="326"/>
      <c r="K1709" s="325"/>
      <c r="N1709" s="288">
        <v>1723</v>
      </c>
    </row>
    <row r="1710" spans="1:14" s="290" customFormat="1" x14ac:dyDescent="0.25">
      <c r="A1710" s="289"/>
      <c r="B1710" s="289"/>
      <c r="C1710" s="326"/>
      <c r="D1710" s="323"/>
      <c r="E1710" s="324"/>
      <c r="F1710" s="228"/>
      <c r="G1710" s="228"/>
      <c r="H1710" s="325"/>
      <c r="I1710" s="228"/>
      <c r="J1710" s="326"/>
      <c r="K1710" s="325"/>
      <c r="N1710" s="288">
        <v>1724</v>
      </c>
    </row>
    <row r="1711" spans="1:14" s="290" customFormat="1" x14ac:dyDescent="0.25">
      <c r="A1711" s="289"/>
      <c r="B1711" s="289"/>
      <c r="C1711" s="326"/>
      <c r="D1711" s="323"/>
      <c r="E1711" s="324"/>
      <c r="F1711" s="228"/>
      <c r="G1711" s="228"/>
      <c r="H1711" s="325"/>
      <c r="I1711" s="228"/>
      <c r="J1711" s="326"/>
      <c r="K1711" s="325"/>
      <c r="N1711" s="288">
        <v>1725</v>
      </c>
    </row>
    <row r="1712" spans="1:14" s="290" customFormat="1" x14ac:dyDescent="0.25">
      <c r="A1712" s="289"/>
      <c r="B1712" s="289"/>
      <c r="C1712" s="326"/>
      <c r="D1712" s="323"/>
      <c r="E1712" s="324"/>
      <c r="F1712" s="228"/>
      <c r="G1712" s="228"/>
      <c r="H1712" s="325"/>
      <c r="I1712" s="228"/>
      <c r="J1712" s="326"/>
      <c r="K1712" s="325"/>
      <c r="N1712" s="288">
        <v>1726</v>
      </c>
    </row>
    <row r="1713" spans="1:14" s="290" customFormat="1" x14ac:dyDescent="0.25">
      <c r="A1713" s="289"/>
      <c r="B1713" s="289"/>
      <c r="C1713" s="326"/>
      <c r="D1713" s="323"/>
      <c r="E1713" s="324"/>
      <c r="F1713" s="228"/>
      <c r="G1713" s="228"/>
      <c r="H1713" s="325"/>
      <c r="I1713" s="228"/>
      <c r="J1713" s="326"/>
      <c r="K1713" s="325"/>
      <c r="N1713" s="288">
        <v>1727</v>
      </c>
    </row>
    <row r="1714" spans="1:14" s="290" customFormat="1" x14ac:dyDescent="0.25">
      <c r="A1714" s="289"/>
      <c r="B1714" s="289"/>
      <c r="C1714" s="326"/>
      <c r="D1714" s="323"/>
      <c r="E1714" s="324"/>
      <c r="F1714" s="228"/>
      <c r="G1714" s="228"/>
      <c r="H1714" s="325"/>
      <c r="I1714" s="228"/>
      <c r="J1714" s="326"/>
      <c r="K1714" s="325"/>
      <c r="N1714" s="288">
        <v>1728</v>
      </c>
    </row>
    <row r="1715" spans="1:14" s="290" customFormat="1" x14ac:dyDescent="0.25">
      <c r="A1715" s="289"/>
      <c r="B1715" s="289"/>
      <c r="C1715" s="326"/>
      <c r="D1715" s="323"/>
      <c r="E1715" s="324"/>
      <c r="F1715" s="228"/>
      <c r="G1715" s="228"/>
      <c r="H1715" s="325"/>
      <c r="I1715" s="228"/>
      <c r="J1715" s="326"/>
      <c r="K1715" s="325"/>
      <c r="N1715" s="288">
        <v>1729</v>
      </c>
    </row>
    <row r="1716" spans="1:14" s="290" customFormat="1" x14ac:dyDescent="0.25">
      <c r="A1716" s="289"/>
      <c r="B1716" s="289"/>
      <c r="C1716" s="326"/>
      <c r="D1716" s="323"/>
      <c r="E1716" s="324"/>
      <c r="F1716" s="228"/>
      <c r="G1716" s="228"/>
      <c r="H1716" s="325"/>
      <c r="I1716" s="228"/>
      <c r="J1716" s="326"/>
      <c r="K1716" s="325"/>
      <c r="N1716" s="288">
        <v>1730</v>
      </c>
    </row>
    <row r="1717" spans="1:14" s="290" customFormat="1" x14ac:dyDescent="0.25">
      <c r="A1717" s="289"/>
      <c r="B1717" s="289"/>
      <c r="C1717" s="326"/>
      <c r="D1717" s="323"/>
      <c r="E1717" s="324"/>
      <c r="F1717" s="228"/>
      <c r="G1717" s="228"/>
      <c r="H1717" s="325"/>
      <c r="I1717" s="228"/>
      <c r="J1717" s="326"/>
      <c r="K1717" s="325"/>
      <c r="N1717" s="288">
        <v>1731</v>
      </c>
    </row>
    <row r="1718" spans="1:14" s="290" customFormat="1" x14ac:dyDescent="0.25">
      <c r="A1718" s="289"/>
      <c r="B1718" s="289"/>
      <c r="C1718" s="326"/>
      <c r="D1718" s="323"/>
      <c r="E1718" s="324"/>
      <c r="F1718" s="228"/>
      <c r="G1718" s="228"/>
      <c r="H1718" s="325"/>
      <c r="I1718" s="228"/>
      <c r="J1718" s="326"/>
      <c r="K1718" s="325"/>
      <c r="N1718" s="288">
        <v>1732</v>
      </c>
    </row>
    <row r="1719" spans="1:14" s="290" customFormat="1" x14ac:dyDescent="0.25">
      <c r="A1719" s="289"/>
      <c r="B1719" s="289"/>
      <c r="C1719" s="301"/>
      <c r="D1719" s="323"/>
      <c r="E1719" s="324"/>
      <c r="F1719" s="228"/>
      <c r="G1719" s="228"/>
      <c r="H1719" s="325"/>
      <c r="I1719" s="228"/>
      <c r="J1719" s="301"/>
      <c r="K1719" s="325"/>
      <c r="N1719" s="288">
        <v>1733</v>
      </c>
    </row>
    <row r="1720" spans="1:14" s="290" customFormat="1" x14ac:dyDescent="0.25">
      <c r="A1720" s="289"/>
      <c r="B1720" s="289"/>
      <c r="C1720" s="301"/>
      <c r="D1720" s="323"/>
      <c r="E1720" s="324"/>
      <c r="F1720" s="228"/>
      <c r="G1720" s="228"/>
      <c r="H1720" s="325"/>
      <c r="I1720" s="228"/>
      <c r="J1720" s="301"/>
      <c r="K1720" s="325"/>
      <c r="N1720" s="288">
        <v>1734</v>
      </c>
    </row>
    <row r="1721" spans="1:14" s="290" customFormat="1" x14ac:dyDescent="0.25">
      <c r="A1721" s="289"/>
      <c r="B1721" s="289"/>
      <c r="C1721" s="301"/>
      <c r="D1721" s="323"/>
      <c r="E1721" s="324"/>
      <c r="F1721" s="228"/>
      <c r="G1721" s="228"/>
      <c r="H1721" s="325"/>
      <c r="I1721" s="228"/>
      <c r="J1721" s="301"/>
      <c r="K1721" s="325"/>
      <c r="N1721" s="288">
        <v>1735</v>
      </c>
    </row>
    <row r="1722" spans="1:14" s="290" customFormat="1" x14ac:dyDescent="0.25">
      <c r="A1722" s="289"/>
      <c r="B1722" s="289"/>
      <c r="C1722" s="301"/>
      <c r="D1722" s="323"/>
      <c r="E1722" s="324"/>
      <c r="F1722" s="228"/>
      <c r="G1722" s="228"/>
      <c r="H1722" s="325"/>
      <c r="I1722" s="228"/>
      <c r="J1722" s="301"/>
      <c r="K1722" s="325"/>
      <c r="N1722" s="288">
        <v>1736</v>
      </c>
    </row>
    <row r="1723" spans="1:14" s="290" customFormat="1" x14ac:dyDescent="0.25">
      <c r="A1723" s="289"/>
      <c r="B1723" s="289"/>
      <c r="C1723" s="301"/>
      <c r="D1723" s="323"/>
      <c r="E1723" s="324"/>
      <c r="F1723" s="228"/>
      <c r="G1723" s="228"/>
      <c r="H1723" s="325"/>
      <c r="I1723" s="228"/>
      <c r="J1723" s="301"/>
      <c r="K1723" s="325"/>
      <c r="N1723" s="288">
        <v>1737</v>
      </c>
    </row>
    <row r="1724" spans="1:14" s="290" customFormat="1" x14ac:dyDescent="0.25">
      <c r="A1724" s="289"/>
      <c r="B1724" s="289"/>
      <c r="C1724" s="301"/>
      <c r="D1724" s="323"/>
      <c r="E1724" s="324"/>
      <c r="F1724" s="228"/>
      <c r="G1724" s="228"/>
      <c r="H1724" s="325"/>
      <c r="I1724" s="228"/>
      <c r="J1724" s="301"/>
      <c r="K1724" s="325"/>
      <c r="N1724" s="288">
        <v>1738</v>
      </c>
    </row>
    <row r="1725" spans="1:14" s="290" customFormat="1" x14ac:dyDescent="0.25">
      <c r="A1725" s="289"/>
      <c r="B1725" s="289"/>
      <c r="C1725" s="301"/>
      <c r="D1725" s="323"/>
      <c r="E1725" s="324"/>
      <c r="F1725" s="228"/>
      <c r="G1725" s="228"/>
      <c r="H1725" s="325"/>
      <c r="I1725" s="228"/>
      <c r="J1725" s="301"/>
      <c r="K1725" s="325"/>
      <c r="N1725" s="288">
        <v>1739</v>
      </c>
    </row>
    <row r="1726" spans="1:14" s="290" customFormat="1" x14ac:dyDescent="0.25">
      <c r="A1726" s="289"/>
      <c r="B1726" s="289"/>
      <c r="C1726" s="301"/>
      <c r="D1726" s="323"/>
      <c r="E1726" s="324"/>
      <c r="F1726" s="228"/>
      <c r="G1726" s="228"/>
      <c r="H1726" s="325"/>
      <c r="I1726" s="228"/>
      <c r="J1726" s="301"/>
      <c r="K1726" s="325"/>
      <c r="N1726" s="288">
        <v>1740</v>
      </c>
    </row>
    <row r="1727" spans="1:14" s="290" customFormat="1" x14ac:dyDescent="0.25">
      <c r="A1727" s="289"/>
      <c r="B1727" s="289"/>
      <c r="C1727" s="301"/>
      <c r="D1727" s="323"/>
      <c r="E1727" s="324"/>
      <c r="F1727" s="228"/>
      <c r="G1727" s="228"/>
      <c r="H1727" s="325"/>
      <c r="I1727" s="228"/>
      <c r="J1727" s="301"/>
      <c r="K1727" s="325"/>
      <c r="N1727" s="288">
        <v>1741</v>
      </c>
    </row>
    <row r="1728" spans="1:14" s="290" customFormat="1" x14ac:dyDescent="0.25">
      <c r="A1728" s="289"/>
      <c r="B1728" s="289"/>
      <c r="C1728" s="301"/>
      <c r="D1728" s="323"/>
      <c r="E1728" s="324"/>
      <c r="F1728" s="228"/>
      <c r="G1728" s="228"/>
      <c r="H1728" s="325"/>
      <c r="I1728" s="228"/>
      <c r="J1728" s="301"/>
      <c r="K1728" s="325"/>
      <c r="N1728" s="288">
        <v>1742</v>
      </c>
    </row>
    <row r="1729" spans="1:14" s="290" customFormat="1" x14ac:dyDescent="0.25">
      <c r="A1729" s="289"/>
      <c r="B1729" s="289"/>
      <c r="C1729" s="301"/>
      <c r="D1729" s="323"/>
      <c r="E1729" s="324"/>
      <c r="F1729" s="228"/>
      <c r="G1729" s="228"/>
      <c r="H1729" s="325"/>
      <c r="I1729" s="228"/>
      <c r="J1729" s="301"/>
      <c r="K1729" s="325"/>
      <c r="N1729" s="288">
        <v>1743</v>
      </c>
    </row>
    <row r="1730" spans="1:14" s="290" customFormat="1" x14ac:dyDescent="0.25">
      <c r="A1730" s="289"/>
      <c r="B1730" s="289"/>
      <c r="C1730" s="301"/>
      <c r="D1730" s="323"/>
      <c r="E1730" s="324"/>
      <c r="F1730" s="228"/>
      <c r="G1730" s="228"/>
      <c r="H1730" s="325"/>
      <c r="I1730" s="228"/>
      <c r="J1730" s="301"/>
      <c r="K1730" s="325"/>
      <c r="N1730" s="288">
        <v>1744</v>
      </c>
    </row>
    <row r="1731" spans="1:14" s="290" customFormat="1" x14ac:dyDescent="0.25">
      <c r="A1731" s="289"/>
      <c r="B1731" s="289"/>
      <c r="C1731" s="301"/>
      <c r="D1731" s="323"/>
      <c r="E1731" s="324"/>
      <c r="F1731" s="228"/>
      <c r="G1731" s="228"/>
      <c r="H1731" s="325"/>
      <c r="I1731" s="228"/>
      <c r="J1731" s="301"/>
      <c r="K1731" s="325"/>
      <c r="N1731" s="288">
        <v>1745</v>
      </c>
    </row>
    <row r="1732" spans="1:14" s="290" customFormat="1" x14ac:dyDescent="0.25">
      <c r="A1732" s="289"/>
      <c r="B1732" s="289"/>
      <c r="C1732" s="301"/>
      <c r="D1732" s="323"/>
      <c r="E1732" s="324"/>
      <c r="F1732" s="228"/>
      <c r="G1732" s="228"/>
      <c r="H1732" s="325"/>
      <c r="I1732" s="228"/>
      <c r="J1732" s="301"/>
      <c r="K1732" s="325"/>
      <c r="N1732" s="288">
        <v>1746</v>
      </c>
    </row>
    <row r="1733" spans="1:14" s="290" customFormat="1" x14ac:dyDescent="0.25">
      <c r="A1733" s="289"/>
      <c r="B1733" s="289"/>
      <c r="C1733" s="301"/>
      <c r="D1733" s="323"/>
      <c r="E1733" s="324"/>
      <c r="F1733" s="228"/>
      <c r="G1733" s="228"/>
      <c r="H1733" s="325"/>
      <c r="I1733" s="228"/>
      <c r="J1733" s="301"/>
      <c r="K1733" s="325"/>
      <c r="N1733" s="288">
        <v>1747</v>
      </c>
    </row>
    <row r="1734" spans="1:14" s="290" customFormat="1" x14ac:dyDescent="0.25">
      <c r="A1734" s="289"/>
      <c r="B1734" s="289"/>
      <c r="C1734" s="326"/>
      <c r="D1734" s="323"/>
      <c r="E1734" s="324"/>
      <c r="F1734" s="228"/>
      <c r="G1734" s="228"/>
      <c r="H1734" s="325"/>
      <c r="I1734" s="228"/>
      <c r="J1734" s="326"/>
      <c r="K1734" s="325"/>
      <c r="N1734" s="288">
        <v>1748</v>
      </c>
    </row>
    <row r="1735" spans="1:14" s="290" customFormat="1" x14ac:dyDescent="0.25">
      <c r="A1735" s="289"/>
      <c r="B1735" s="289"/>
      <c r="C1735" s="326"/>
      <c r="D1735" s="323"/>
      <c r="E1735" s="324"/>
      <c r="F1735" s="228"/>
      <c r="G1735" s="228"/>
      <c r="H1735" s="325"/>
      <c r="I1735" s="228"/>
      <c r="J1735" s="326"/>
      <c r="K1735" s="325"/>
      <c r="N1735" s="288">
        <v>1749</v>
      </c>
    </row>
    <row r="1736" spans="1:14" s="290" customFormat="1" x14ac:dyDescent="0.25">
      <c r="A1736" s="289"/>
      <c r="B1736" s="289"/>
      <c r="C1736" s="326"/>
      <c r="D1736" s="323"/>
      <c r="E1736" s="324"/>
      <c r="F1736" s="228"/>
      <c r="G1736" s="228"/>
      <c r="H1736" s="325"/>
      <c r="I1736" s="228"/>
      <c r="J1736" s="326"/>
      <c r="K1736" s="325"/>
      <c r="N1736" s="288">
        <v>1750</v>
      </c>
    </row>
    <row r="1737" spans="1:14" s="290" customFormat="1" x14ac:dyDescent="0.25">
      <c r="A1737" s="289"/>
      <c r="B1737" s="289"/>
      <c r="C1737" s="326"/>
      <c r="D1737" s="323"/>
      <c r="E1737" s="324"/>
      <c r="F1737" s="228"/>
      <c r="G1737" s="228"/>
      <c r="H1737" s="325"/>
      <c r="I1737" s="228"/>
      <c r="J1737" s="326"/>
      <c r="K1737" s="325"/>
      <c r="N1737" s="288">
        <v>1751</v>
      </c>
    </row>
    <row r="1738" spans="1:14" s="290" customFormat="1" x14ac:dyDescent="0.25">
      <c r="A1738" s="289"/>
      <c r="B1738" s="289"/>
      <c r="C1738" s="326"/>
      <c r="D1738" s="323"/>
      <c r="E1738" s="324"/>
      <c r="F1738" s="228"/>
      <c r="G1738" s="228"/>
      <c r="H1738" s="325"/>
      <c r="I1738" s="228"/>
      <c r="J1738" s="326"/>
      <c r="K1738" s="325"/>
      <c r="N1738" s="288">
        <v>1752</v>
      </c>
    </row>
    <row r="1739" spans="1:14" s="290" customFormat="1" x14ac:dyDescent="0.25">
      <c r="A1739" s="289"/>
      <c r="B1739" s="289"/>
      <c r="C1739" s="326"/>
      <c r="D1739" s="323"/>
      <c r="E1739" s="324"/>
      <c r="F1739" s="228"/>
      <c r="G1739" s="228"/>
      <c r="H1739" s="325"/>
      <c r="I1739" s="228"/>
      <c r="J1739" s="326"/>
      <c r="K1739" s="325"/>
      <c r="N1739" s="288">
        <v>1753</v>
      </c>
    </row>
    <row r="1740" spans="1:14" s="290" customFormat="1" x14ac:dyDescent="0.25">
      <c r="A1740" s="289"/>
      <c r="B1740" s="289"/>
      <c r="C1740" s="326"/>
      <c r="D1740" s="323"/>
      <c r="E1740" s="324"/>
      <c r="F1740" s="228"/>
      <c r="G1740" s="228"/>
      <c r="H1740" s="325"/>
      <c r="I1740" s="228"/>
      <c r="J1740" s="326"/>
      <c r="K1740" s="325"/>
      <c r="N1740" s="288">
        <v>1754</v>
      </c>
    </row>
    <row r="1741" spans="1:14" s="290" customFormat="1" x14ac:dyDescent="0.25">
      <c r="A1741" s="289"/>
      <c r="B1741" s="289"/>
      <c r="C1741" s="326"/>
      <c r="D1741" s="323"/>
      <c r="E1741" s="324"/>
      <c r="F1741" s="228"/>
      <c r="G1741" s="228"/>
      <c r="H1741" s="325"/>
      <c r="I1741" s="228"/>
      <c r="J1741" s="326"/>
      <c r="K1741" s="325"/>
      <c r="N1741" s="288">
        <v>1755</v>
      </c>
    </row>
    <row r="1742" spans="1:14" s="290" customFormat="1" x14ac:dyDescent="0.25">
      <c r="A1742" s="289"/>
      <c r="B1742" s="289"/>
      <c r="C1742" s="326"/>
      <c r="D1742" s="323"/>
      <c r="E1742" s="324"/>
      <c r="F1742" s="228"/>
      <c r="G1742" s="228"/>
      <c r="H1742" s="325"/>
      <c r="I1742" s="228"/>
      <c r="J1742" s="326"/>
      <c r="K1742" s="325"/>
      <c r="N1742" s="288">
        <v>1756</v>
      </c>
    </row>
    <row r="1743" spans="1:14" s="290" customFormat="1" x14ac:dyDescent="0.25">
      <c r="A1743" s="289"/>
      <c r="B1743" s="289"/>
      <c r="C1743" s="326"/>
      <c r="D1743" s="323"/>
      <c r="E1743" s="324"/>
      <c r="F1743" s="228"/>
      <c r="G1743" s="228"/>
      <c r="H1743" s="325"/>
      <c r="I1743" s="228"/>
      <c r="J1743" s="326"/>
      <c r="K1743" s="325"/>
      <c r="N1743" s="288">
        <v>1757</v>
      </c>
    </row>
    <row r="1744" spans="1:14" s="290" customFormat="1" x14ac:dyDescent="0.25">
      <c r="A1744" s="289"/>
      <c r="B1744" s="289"/>
      <c r="C1744" s="326"/>
      <c r="D1744" s="323"/>
      <c r="E1744" s="324"/>
      <c r="F1744" s="228"/>
      <c r="G1744" s="228"/>
      <c r="H1744" s="325"/>
      <c r="I1744" s="228"/>
      <c r="J1744" s="326"/>
      <c r="K1744" s="325"/>
      <c r="N1744" s="288">
        <v>1758</v>
      </c>
    </row>
    <row r="1745" spans="1:14" s="290" customFormat="1" x14ac:dyDescent="0.25">
      <c r="A1745" s="289"/>
      <c r="B1745" s="289"/>
      <c r="C1745" s="326"/>
      <c r="D1745" s="323"/>
      <c r="E1745" s="324"/>
      <c r="F1745" s="228"/>
      <c r="G1745" s="228"/>
      <c r="H1745" s="325"/>
      <c r="I1745" s="228"/>
      <c r="J1745" s="326"/>
      <c r="K1745" s="325"/>
      <c r="N1745" s="288">
        <v>1759</v>
      </c>
    </row>
    <row r="1746" spans="1:14" s="290" customFormat="1" x14ac:dyDescent="0.25">
      <c r="A1746" s="289"/>
      <c r="B1746" s="289"/>
      <c r="C1746" s="326"/>
      <c r="D1746" s="323"/>
      <c r="E1746" s="324"/>
      <c r="F1746" s="228"/>
      <c r="G1746" s="228"/>
      <c r="H1746" s="325"/>
      <c r="I1746" s="228"/>
      <c r="J1746" s="326"/>
      <c r="K1746" s="325"/>
      <c r="N1746" s="288">
        <v>1760</v>
      </c>
    </row>
    <row r="1747" spans="1:14" s="290" customFormat="1" x14ac:dyDescent="0.25">
      <c r="A1747" s="289"/>
      <c r="B1747" s="289"/>
      <c r="C1747" s="326"/>
      <c r="D1747" s="323"/>
      <c r="E1747" s="324"/>
      <c r="F1747" s="228"/>
      <c r="G1747" s="228"/>
      <c r="H1747" s="325"/>
      <c r="I1747" s="228"/>
      <c r="J1747" s="326"/>
      <c r="K1747" s="325"/>
      <c r="N1747" s="288">
        <v>1761</v>
      </c>
    </row>
    <row r="1748" spans="1:14" s="290" customFormat="1" x14ac:dyDescent="0.25">
      <c r="A1748" s="289"/>
      <c r="B1748" s="289"/>
      <c r="C1748" s="326"/>
      <c r="D1748" s="323"/>
      <c r="E1748" s="324"/>
      <c r="F1748" s="228"/>
      <c r="G1748" s="228"/>
      <c r="H1748" s="325"/>
      <c r="I1748" s="228"/>
      <c r="J1748" s="326"/>
      <c r="K1748" s="325"/>
      <c r="N1748" s="288">
        <v>1762</v>
      </c>
    </row>
    <row r="1749" spans="1:14" s="290" customFormat="1" x14ac:dyDescent="0.25">
      <c r="A1749" s="289"/>
      <c r="B1749" s="289"/>
      <c r="C1749" s="326"/>
      <c r="D1749" s="323"/>
      <c r="E1749" s="324"/>
      <c r="F1749" s="228"/>
      <c r="G1749" s="228"/>
      <c r="H1749" s="325"/>
      <c r="I1749" s="228"/>
      <c r="J1749" s="326"/>
      <c r="K1749" s="325"/>
      <c r="N1749" s="288">
        <v>1763</v>
      </c>
    </row>
    <row r="1750" spans="1:14" s="290" customFormat="1" x14ac:dyDescent="0.25">
      <c r="A1750" s="289"/>
      <c r="B1750" s="289"/>
      <c r="C1750" s="326"/>
      <c r="D1750" s="323"/>
      <c r="E1750" s="324"/>
      <c r="F1750" s="228"/>
      <c r="G1750" s="228"/>
      <c r="H1750" s="325"/>
      <c r="I1750" s="228"/>
      <c r="J1750" s="326"/>
      <c r="K1750" s="325"/>
      <c r="N1750" s="288">
        <v>1764</v>
      </c>
    </row>
    <row r="1751" spans="1:14" s="290" customFormat="1" x14ac:dyDescent="0.25">
      <c r="A1751" s="289"/>
      <c r="B1751" s="289"/>
      <c r="C1751" s="326"/>
      <c r="D1751" s="323"/>
      <c r="E1751" s="324"/>
      <c r="F1751" s="228"/>
      <c r="G1751" s="228"/>
      <c r="H1751" s="325"/>
      <c r="I1751" s="228"/>
      <c r="J1751" s="326"/>
      <c r="K1751" s="325"/>
      <c r="N1751" s="288">
        <v>1765</v>
      </c>
    </row>
    <row r="1752" spans="1:14" s="290" customFormat="1" x14ac:dyDescent="0.25">
      <c r="A1752" s="289"/>
      <c r="B1752" s="289"/>
      <c r="C1752" s="326"/>
      <c r="D1752" s="323"/>
      <c r="E1752" s="324"/>
      <c r="F1752" s="228"/>
      <c r="G1752" s="228"/>
      <c r="H1752" s="325"/>
      <c r="I1752" s="228"/>
      <c r="J1752" s="326"/>
      <c r="K1752" s="325"/>
      <c r="N1752" s="288">
        <v>1766</v>
      </c>
    </row>
    <row r="1753" spans="1:14" s="290" customFormat="1" x14ac:dyDescent="0.25">
      <c r="A1753" s="289"/>
      <c r="B1753" s="289"/>
      <c r="C1753" s="326"/>
      <c r="D1753" s="323"/>
      <c r="E1753" s="324"/>
      <c r="F1753" s="228"/>
      <c r="G1753" s="228"/>
      <c r="H1753" s="325"/>
      <c r="I1753" s="228"/>
      <c r="J1753" s="326"/>
      <c r="K1753" s="325"/>
      <c r="N1753" s="288">
        <v>1767</v>
      </c>
    </row>
    <row r="1754" spans="1:14" s="290" customFormat="1" x14ac:dyDescent="0.25">
      <c r="A1754" s="289"/>
      <c r="B1754" s="289"/>
      <c r="C1754" s="326"/>
      <c r="D1754" s="323"/>
      <c r="E1754" s="324"/>
      <c r="F1754" s="228"/>
      <c r="G1754" s="228"/>
      <c r="H1754" s="325"/>
      <c r="I1754" s="228"/>
      <c r="J1754" s="326"/>
      <c r="K1754" s="325"/>
      <c r="N1754" s="288">
        <v>1768</v>
      </c>
    </row>
    <row r="1755" spans="1:14" s="290" customFormat="1" x14ac:dyDescent="0.25">
      <c r="A1755" s="289"/>
      <c r="B1755" s="289"/>
      <c r="C1755" s="326"/>
      <c r="D1755" s="323"/>
      <c r="E1755" s="324"/>
      <c r="F1755" s="228"/>
      <c r="G1755" s="228"/>
      <c r="H1755" s="325"/>
      <c r="I1755" s="228"/>
      <c r="J1755" s="326"/>
      <c r="K1755" s="325"/>
      <c r="N1755" s="288">
        <v>1769</v>
      </c>
    </row>
    <row r="1756" spans="1:14" s="290" customFormat="1" x14ac:dyDescent="0.25">
      <c r="A1756" s="289"/>
      <c r="B1756" s="289"/>
      <c r="C1756" s="326"/>
      <c r="D1756" s="323"/>
      <c r="E1756" s="324"/>
      <c r="F1756" s="228"/>
      <c r="G1756" s="228"/>
      <c r="H1756" s="325"/>
      <c r="I1756" s="228"/>
      <c r="J1756" s="326"/>
      <c r="K1756" s="325"/>
      <c r="N1756" s="288">
        <v>1770</v>
      </c>
    </row>
    <row r="1757" spans="1:14" s="290" customFormat="1" x14ac:dyDescent="0.25">
      <c r="A1757" s="289"/>
      <c r="B1757" s="289"/>
      <c r="C1757" s="326"/>
      <c r="D1757" s="323"/>
      <c r="E1757" s="324"/>
      <c r="F1757" s="228"/>
      <c r="G1757" s="228"/>
      <c r="H1757" s="325"/>
      <c r="I1757" s="228"/>
      <c r="J1757" s="326"/>
      <c r="K1757" s="325"/>
      <c r="N1757" s="288">
        <v>1771</v>
      </c>
    </row>
    <row r="1758" spans="1:14" s="290" customFormat="1" x14ac:dyDescent="0.25">
      <c r="A1758" s="289"/>
      <c r="B1758" s="289"/>
      <c r="C1758" s="326"/>
      <c r="D1758" s="323"/>
      <c r="E1758" s="324"/>
      <c r="F1758" s="228"/>
      <c r="G1758" s="228"/>
      <c r="H1758" s="325"/>
      <c r="I1758" s="228"/>
      <c r="J1758" s="326"/>
      <c r="K1758" s="325"/>
      <c r="N1758" s="288">
        <v>1772</v>
      </c>
    </row>
    <row r="1759" spans="1:14" s="290" customFormat="1" x14ac:dyDescent="0.25">
      <c r="A1759" s="289"/>
      <c r="B1759" s="289"/>
      <c r="C1759" s="326"/>
      <c r="D1759" s="323"/>
      <c r="E1759" s="324"/>
      <c r="F1759" s="228"/>
      <c r="G1759" s="228"/>
      <c r="H1759" s="325"/>
      <c r="I1759" s="228"/>
      <c r="J1759" s="326"/>
      <c r="K1759" s="325"/>
      <c r="N1759" s="288">
        <v>1773</v>
      </c>
    </row>
    <row r="1760" spans="1:14" s="290" customFormat="1" x14ac:dyDescent="0.25">
      <c r="A1760" s="289"/>
      <c r="B1760" s="289"/>
      <c r="C1760" s="326"/>
      <c r="D1760" s="323"/>
      <c r="E1760" s="324"/>
      <c r="F1760" s="228"/>
      <c r="G1760" s="228"/>
      <c r="H1760" s="325"/>
      <c r="I1760" s="228"/>
      <c r="J1760" s="326"/>
      <c r="K1760" s="325"/>
      <c r="N1760" s="288">
        <v>1774</v>
      </c>
    </row>
    <row r="1761" spans="1:14" s="290" customFormat="1" x14ac:dyDescent="0.25">
      <c r="A1761" s="289"/>
      <c r="B1761" s="289"/>
      <c r="C1761" s="326"/>
      <c r="D1761" s="323"/>
      <c r="E1761" s="324"/>
      <c r="F1761" s="228"/>
      <c r="G1761" s="228"/>
      <c r="H1761" s="325"/>
      <c r="I1761" s="228"/>
      <c r="J1761" s="326"/>
      <c r="K1761" s="325"/>
      <c r="N1761" s="288">
        <v>1775</v>
      </c>
    </row>
    <row r="1762" spans="1:14" s="290" customFormat="1" x14ac:dyDescent="0.25">
      <c r="A1762" s="289"/>
      <c r="B1762" s="289"/>
      <c r="C1762" s="326"/>
      <c r="D1762" s="323"/>
      <c r="E1762" s="324"/>
      <c r="F1762" s="228"/>
      <c r="G1762" s="228"/>
      <c r="H1762" s="325"/>
      <c r="I1762" s="228"/>
      <c r="J1762" s="326"/>
      <c r="K1762" s="325"/>
      <c r="N1762" s="288">
        <v>1776</v>
      </c>
    </row>
    <row r="1763" spans="1:14" s="290" customFormat="1" x14ac:dyDescent="0.25">
      <c r="A1763" s="289"/>
      <c r="B1763" s="289"/>
      <c r="C1763" s="326"/>
      <c r="D1763" s="323"/>
      <c r="E1763" s="324"/>
      <c r="F1763" s="228"/>
      <c r="G1763" s="228"/>
      <c r="H1763" s="325"/>
      <c r="I1763" s="228"/>
      <c r="J1763" s="326"/>
      <c r="K1763" s="325"/>
      <c r="N1763" s="288">
        <v>1777</v>
      </c>
    </row>
    <row r="1764" spans="1:14" s="290" customFormat="1" x14ac:dyDescent="0.25">
      <c r="A1764" s="289"/>
      <c r="B1764" s="289"/>
      <c r="C1764" s="326"/>
      <c r="D1764" s="323"/>
      <c r="E1764" s="324"/>
      <c r="F1764" s="228"/>
      <c r="G1764" s="228"/>
      <c r="H1764" s="325"/>
      <c r="I1764" s="228"/>
      <c r="J1764" s="326"/>
      <c r="K1764" s="325"/>
      <c r="N1764" s="288">
        <v>1778</v>
      </c>
    </row>
    <row r="1765" spans="1:14" s="290" customFormat="1" x14ac:dyDescent="0.25">
      <c r="A1765" s="289"/>
      <c r="B1765" s="289"/>
      <c r="C1765" s="326"/>
      <c r="D1765" s="323"/>
      <c r="E1765" s="324"/>
      <c r="F1765" s="228"/>
      <c r="G1765" s="228"/>
      <c r="H1765" s="325"/>
      <c r="I1765" s="228"/>
      <c r="J1765" s="326"/>
      <c r="K1765" s="325"/>
      <c r="N1765" s="288">
        <v>1779</v>
      </c>
    </row>
    <row r="1766" spans="1:14" s="290" customFormat="1" x14ac:dyDescent="0.25">
      <c r="A1766" s="289"/>
      <c r="B1766" s="289"/>
      <c r="C1766" s="326"/>
      <c r="D1766" s="323"/>
      <c r="E1766" s="324"/>
      <c r="F1766" s="228"/>
      <c r="G1766" s="228"/>
      <c r="H1766" s="325"/>
      <c r="I1766" s="228"/>
      <c r="J1766" s="326"/>
      <c r="K1766" s="325"/>
      <c r="N1766" s="288">
        <v>1780</v>
      </c>
    </row>
    <row r="1767" spans="1:14" s="290" customFormat="1" x14ac:dyDescent="0.25">
      <c r="A1767" s="289"/>
      <c r="B1767" s="289"/>
      <c r="C1767" s="326"/>
      <c r="D1767" s="323"/>
      <c r="E1767" s="324"/>
      <c r="F1767" s="228"/>
      <c r="G1767" s="228"/>
      <c r="H1767" s="325"/>
      <c r="I1767" s="228"/>
      <c r="J1767" s="326"/>
      <c r="K1767" s="325"/>
      <c r="N1767" s="288">
        <v>1781</v>
      </c>
    </row>
    <row r="1768" spans="1:14" s="290" customFormat="1" x14ac:dyDescent="0.25">
      <c r="A1768" s="289"/>
      <c r="B1768" s="289"/>
      <c r="C1768" s="326"/>
      <c r="D1768" s="323"/>
      <c r="E1768" s="324"/>
      <c r="F1768" s="228"/>
      <c r="G1768" s="228"/>
      <c r="H1768" s="325"/>
      <c r="I1768" s="228"/>
      <c r="J1768" s="326"/>
      <c r="K1768" s="325"/>
      <c r="N1768" s="288">
        <v>1782</v>
      </c>
    </row>
    <row r="1769" spans="1:14" s="290" customFormat="1" x14ac:dyDescent="0.25">
      <c r="A1769" s="289"/>
      <c r="B1769" s="289"/>
      <c r="C1769" s="326"/>
      <c r="D1769" s="323"/>
      <c r="E1769" s="324"/>
      <c r="F1769" s="228"/>
      <c r="G1769" s="228"/>
      <c r="H1769" s="325"/>
      <c r="I1769" s="228"/>
      <c r="J1769" s="326"/>
      <c r="K1769" s="325"/>
      <c r="N1769" s="288">
        <v>1783</v>
      </c>
    </row>
    <row r="1770" spans="1:14" s="290" customFormat="1" x14ac:dyDescent="0.25">
      <c r="A1770" s="289"/>
      <c r="B1770" s="289"/>
      <c r="C1770" s="326"/>
      <c r="D1770" s="323"/>
      <c r="E1770" s="324"/>
      <c r="F1770" s="228"/>
      <c r="G1770" s="228"/>
      <c r="H1770" s="325"/>
      <c r="I1770" s="228"/>
      <c r="J1770" s="326"/>
      <c r="K1770" s="325"/>
      <c r="N1770" s="288">
        <v>1784</v>
      </c>
    </row>
    <row r="1771" spans="1:14" s="290" customFormat="1" x14ac:dyDescent="0.25">
      <c r="A1771" s="289"/>
      <c r="B1771" s="289"/>
      <c r="C1771" s="326"/>
      <c r="D1771" s="323"/>
      <c r="E1771" s="324"/>
      <c r="F1771" s="228"/>
      <c r="G1771" s="228"/>
      <c r="H1771" s="325"/>
      <c r="I1771" s="228"/>
      <c r="J1771" s="326"/>
      <c r="K1771" s="325"/>
      <c r="N1771" s="288">
        <v>1785</v>
      </c>
    </row>
    <row r="1772" spans="1:14" s="290" customFormat="1" x14ac:dyDescent="0.25">
      <c r="A1772" s="289"/>
      <c r="B1772" s="289"/>
      <c r="C1772" s="326"/>
      <c r="D1772" s="323"/>
      <c r="E1772" s="324"/>
      <c r="F1772" s="228"/>
      <c r="G1772" s="228"/>
      <c r="H1772" s="325"/>
      <c r="I1772" s="228"/>
      <c r="J1772" s="326"/>
      <c r="K1772" s="325"/>
      <c r="N1772" s="288">
        <v>1786</v>
      </c>
    </row>
    <row r="1773" spans="1:14" s="290" customFormat="1" x14ac:dyDescent="0.25">
      <c r="A1773" s="289"/>
      <c r="B1773" s="289"/>
      <c r="C1773" s="326"/>
      <c r="D1773" s="323"/>
      <c r="E1773" s="324"/>
      <c r="F1773" s="228"/>
      <c r="G1773" s="228"/>
      <c r="H1773" s="325"/>
      <c r="I1773" s="228"/>
      <c r="J1773" s="326"/>
      <c r="K1773" s="325"/>
      <c r="N1773" s="288">
        <v>1787</v>
      </c>
    </row>
    <row r="1774" spans="1:14" s="290" customFormat="1" x14ac:dyDescent="0.25">
      <c r="A1774" s="289"/>
      <c r="B1774" s="289"/>
      <c r="C1774" s="326"/>
      <c r="D1774" s="323"/>
      <c r="E1774" s="324"/>
      <c r="F1774" s="228"/>
      <c r="G1774" s="228"/>
      <c r="H1774" s="325"/>
      <c r="I1774" s="228"/>
      <c r="J1774" s="326"/>
      <c r="K1774" s="325"/>
      <c r="N1774" s="288">
        <v>1788</v>
      </c>
    </row>
    <row r="1775" spans="1:14" s="290" customFormat="1" x14ac:dyDescent="0.25">
      <c r="A1775" s="289"/>
      <c r="B1775" s="289"/>
      <c r="C1775" s="326"/>
      <c r="D1775" s="323"/>
      <c r="E1775" s="324"/>
      <c r="F1775" s="228"/>
      <c r="G1775" s="228"/>
      <c r="H1775" s="325"/>
      <c r="I1775" s="228"/>
      <c r="J1775" s="326"/>
      <c r="K1775" s="325"/>
      <c r="N1775" s="288">
        <v>1789</v>
      </c>
    </row>
    <row r="1776" spans="1:14" s="290" customFormat="1" x14ac:dyDescent="0.25">
      <c r="A1776" s="289"/>
      <c r="B1776" s="289"/>
      <c r="C1776" s="326"/>
      <c r="D1776" s="323"/>
      <c r="E1776" s="324"/>
      <c r="F1776" s="228"/>
      <c r="G1776" s="228"/>
      <c r="H1776" s="325"/>
      <c r="I1776" s="228"/>
      <c r="J1776" s="326"/>
      <c r="K1776" s="325"/>
      <c r="N1776" s="288">
        <v>1790</v>
      </c>
    </row>
    <row r="1777" spans="1:14" s="290" customFormat="1" x14ac:dyDescent="0.25">
      <c r="A1777" s="289"/>
      <c r="B1777" s="289"/>
      <c r="C1777" s="326"/>
      <c r="D1777" s="323"/>
      <c r="E1777" s="324"/>
      <c r="F1777" s="228"/>
      <c r="G1777" s="228"/>
      <c r="H1777" s="325"/>
      <c r="I1777" s="228"/>
      <c r="J1777" s="326"/>
      <c r="K1777" s="325"/>
      <c r="N1777" s="288">
        <v>1791</v>
      </c>
    </row>
    <row r="1778" spans="1:14" s="290" customFormat="1" x14ac:dyDescent="0.25">
      <c r="A1778" s="289"/>
      <c r="B1778" s="289"/>
      <c r="C1778" s="326"/>
      <c r="D1778" s="323"/>
      <c r="E1778" s="324"/>
      <c r="F1778" s="228"/>
      <c r="G1778" s="228"/>
      <c r="H1778" s="325"/>
      <c r="I1778" s="228"/>
      <c r="J1778" s="326"/>
      <c r="K1778" s="325"/>
      <c r="N1778" s="288">
        <v>1792</v>
      </c>
    </row>
    <row r="1779" spans="1:14" s="290" customFormat="1" x14ac:dyDescent="0.25">
      <c r="A1779" s="289"/>
      <c r="B1779" s="289"/>
      <c r="C1779" s="326"/>
      <c r="D1779" s="323"/>
      <c r="E1779" s="324"/>
      <c r="F1779" s="228"/>
      <c r="G1779" s="228"/>
      <c r="H1779" s="325"/>
      <c r="I1779" s="228"/>
      <c r="J1779" s="326"/>
      <c r="K1779" s="325"/>
      <c r="N1779" s="288">
        <v>1793</v>
      </c>
    </row>
    <row r="1780" spans="1:14" x14ac:dyDescent="0.25">
      <c r="C1780" s="228"/>
      <c r="D1780" s="228"/>
      <c r="E1780" s="300"/>
      <c r="F1780" s="228"/>
      <c r="G1780" s="228"/>
      <c r="H1780" s="228"/>
      <c r="I1780" s="228"/>
      <c r="J1780" s="228"/>
      <c r="K1780" s="228"/>
      <c r="N1780" s="288">
        <v>1794</v>
      </c>
    </row>
  </sheetData>
  <sortState ref="C5:J54">
    <sortCondition ref="C5:C54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 enableFormatConditionsCalculation="0">
    <tabColor indexed="15"/>
  </sheetPr>
  <dimension ref="A1:AK45"/>
  <sheetViews>
    <sheetView topLeftCell="O1" zoomScale="90" zoomScaleNormal="90" workbookViewId="0">
      <selection activeCell="AC12" sqref="AC12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19.5546875" style="49" customWidth="1"/>
    <col min="6" max="6" width="8.33203125" style="49" hidden="1" customWidth="1"/>
    <col min="7" max="7" width="20.6640625" style="49" customWidth="1"/>
    <col min="8" max="8" width="15" style="49" hidden="1" customWidth="1" outlineLevel="1"/>
    <col min="9" max="9" width="8.44140625" style="50" customWidth="1" collapsed="1"/>
    <col min="10" max="10" width="7.33203125" style="50" hidden="1" customWidth="1"/>
    <col min="11" max="11" width="9.33203125" style="49" customWidth="1"/>
    <col min="12" max="12" width="8.44140625" style="41" customWidth="1"/>
    <col min="13" max="13" width="31.109375" style="49" customWidth="1"/>
    <col min="14" max="23" width="8.33203125" style="49" customWidth="1" outlineLevel="1"/>
    <col min="24" max="16384" width="8.33203125" style="49"/>
  </cols>
  <sheetData>
    <row r="1" spans="1:37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S1" s="192"/>
      <c r="T1" s="192"/>
      <c r="U1" s="193"/>
    </row>
    <row r="2" spans="1:37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S2" s="192"/>
      <c r="T2" s="192"/>
      <c r="U2" s="193"/>
    </row>
    <row r="3" spans="1:37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S3" s="192"/>
      <c r="T3" s="192"/>
      <c r="U3" s="193"/>
    </row>
    <row r="4" spans="1:37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S4" s="192"/>
      <c r="T4" s="192"/>
      <c r="U4" s="193"/>
    </row>
    <row r="5" spans="1:37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S5" s="192"/>
      <c r="T5" s="192"/>
      <c r="U5" s="193"/>
    </row>
    <row r="6" spans="1:37" ht="14.4" customHeight="1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S6" s="192"/>
      <c r="T6" s="192"/>
      <c r="U6" s="193"/>
    </row>
    <row r="7" spans="1:37" ht="12.75" customHeight="1" x14ac:dyDescent="0.25">
      <c r="A7" s="1300" t="s">
        <v>75</v>
      </c>
      <c r="B7" s="1300"/>
      <c r="D7" s="48"/>
      <c r="E7" s="2"/>
      <c r="F7" s="1301"/>
      <c r="G7" s="1301"/>
      <c r="H7" s="157"/>
      <c r="I7" s="1303"/>
      <c r="J7" s="1303"/>
      <c r="K7" s="1303"/>
      <c r="S7" s="192"/>
      <c r="T7" s="192"/>
      <c r="U7" s="193"/>
    </row>
    <row r="8" spans="1:37" ht="12" customHeight="1" x14ac:dyDescent="0.25">
      <c r="A8" s="1300"/>
      <c r="B8" s="1300"/>
      <c r="D8" s="48"/>
      <c r="E8" s="2"/>
      <c r="F8" s="1302"/>
      <c r="G8" s="1302"/>
      <c r="H8" s="154"/>
      <c r="M8" s="226" t="str">
        <f>d_6</f>
        <v>t° +20 вл. 78%</v>
      </c>
      <c r="S8" s="192"/>
      <c r="T8" s="192"/>
      <c r="U8" s="193"/>
    </row>
    <row r="9" spans="1:37" ht="12.75" customHeight="1" x14ac:dyDescent="0.25">
      <c r="A9" s="6" t="str">
        <f>d_4</f>
        <v>МУЖЧИНЫ</v>
      </c>
      <c r="D9" s="48"/>
      <c r="E9" s="215" t="s">
        <v>83</v>
      </c>
      <c r="G9" s="212" t="str">
        <f>d_1</f>
        <v>5 ноября 2016 года</v>
      </c>
      <c r="H9" s="215"/>
      <c r="J9" s="213"/>
      <c r="K9" s="216" t="e">
        <f>#REF!</f>
        <v>#REF!</v>
      </c>
      <c r="L9" s="49"/>
      <c r="M9" s="145" t="str">
        <f>d_5</f>
        <v>г. Красноярск</v>
      </c>
      <c r="N9" s="49" t="s">
        <v>15</v>
      </c>
    </row>
    <row r="10" spans="1:37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10</v>
      </c>
      <c r="J10" s="121" t="s">
        <v>11</v>
      </c>
      <c r="K10" s="120" t="s">
        <v>12</v>
      </c>
      <c r="L10" s="120" t="s">
        <v>13</v>
      </c>
      <c r="M10" s="122" t="s">
        <v>14</v>
      </c>
    </row>
    <row r="11" spans="1:37" x14ac:dyDescent="0.25">
      <c r="A11" s="171">
        <f t="shared" ref="A11:A16" si="0">RANK(H11,$H$11:$H$121,1)</f>
        <v>1</v>
      </c>
      <c r="B11" s="83" t="e">
        <f>VLOOKUP($N11,УЧАСТНИКИ!$A$5:$K$1101,3,FALSE)</f>
        <v>#N/A</v>
      </c>
      <c r="C11" s="250" t="e">
        <f>VLOOKUP($N11,УЧАСТНИКИ!$A$5:$K$1101,4,FALSE)</f>
        <v>#N/A</v>
      </c>
      <c r="D11" s="91" t="e">
        <f>VLOOKUP($N11,УЧАСТНИКИ!$A$5:$K$1101,8,FALSE)</f>
        <v>#N/A</v>
      </c>
      <c r="E11" s="83" t="e">
        <f>VLOOKUP($N11,УЧАСТНИКИ!$A$5:$K$1101,5,FALSE)</f>
        <v>#N/A</v>
      </c>
      <c r="F11" s="91" t="e">
        <f>VLOOKUP($N11,УЧАСТНИКИ!$A$5:$K$1101,7,FALSE)</f>
        <v>#N/A</v>
      </c>
      <c r="G11" s="69" t="e">
        <f>VLOOKUP($N11,УЧАСТНИКИ!$A$5:$K$1101,11,FALSE)</f>
        <v>#N/A</v>
      </c>
      <c r="H11" s="159">
        <v>5229</v>
      </c>
      <c r="I11" s="173" t="str">
        <f t="shared" ref="I11:I38" si="1">IF(H11=0,0,CONCATENATE(MID(H11,1,2),".",MID(H11,3,2)))</f>
        <v>52.29</v>
      </c>
      <c r="J11" s="92"/>
      <c r="K11" s="174" t="str">
        <f t="shared" ref="K11:K39" si="2">IF(H11&lt;=$AC$12,"МСМК",IF(H11&lt;=$AD$12,"МС",IF(H11&lt;=$AE$12,"КМС",IF(H11&lt;=$AF$12,"1",IF(H11&lt;=$AG$12,"2",IF(H11&lt;=$AH$12,"3",IF(H11&lt;=$AI$12,"1юн",IF(H11&lt;=$AJ$12,"2юн",IF(H11&lt;=$AK$12,"3юн",IF(H11&gt;$AK$12,"б/р"))))))))))</f>
        <v>МС</v>
      </c>
      <c r="L11" s="69" t="s">
        <v>167</v>
      </c>
      <c r="M11" s="83" t="e">
        <f>VLOOKUP($N11,УЧАСТНИКИ!$A$5:$K$1101,10,FALSE)</f>
        <v>#N/A</v>
      </c>
      <c r="N11" s="275" t="s">
        <v>272</v>
      </c>
      <c r="AC11" s="141" t="s">
        <v>113</v>
      </c>
      <c r="AD11" s="141" t="s">
        <v>114</v>
      </c>
      <c r="AE11" s="141" t="s">
        <v>115</v>
      </c>
      <c r="AF11" s="141">
        <v>1</v>
      </c>
      <c r="AG11" s="141">
        <v>2</v>
      </c>
      <c r="AH11" s="141" t="s">
        <v>42</v>
      </c>
      <c r="AI11" s="141" t="s">
        <v>116</v>
      </c>
      <c r="AJ11" s="141" t="s">
        <v>117</v>
      </c>
      <c r="AK11" s="141" t="s">
        <v>118</v>
      </c>
    </row>
    <row r="12" spans="1:37" ht="15.6" x14ac:dyDescent="0.25">
      <c r="A12" s="171">
        <f t="shared" si="0"/>
        <v>1</v>
      </c>
      <c r="B12" s="83" t="e">
        <f>VLOOKUP($N12,УЧАСТНИКИ!$A$5:$K$1101,3,FALSE)</f>
        <v>#N/A</v>
      </c>
      <c r="C12" s="250" t="e">
        <f>VLOOKUP($N12,УЧАСТНИКИ!$A$5:$K$1101,4,FALSE)</f>
        <v>#N/A</v>
      </c>
      <c r="D12" s="91" t="e">
        <f>VLOOKUP($N12,УЧАСТНИКИ!$A$5:$K$1101,8,FALSE)</f>
        <v>#N/A</v>
      </c>
      <c r="E12" s="83" t="e">
        <f>VLOOKUP($N12,УЧАСТНИКИ!$A$5:$K$1101,5,FALSE)</f>
        <v>#N/A</v>
      </c>
      <c r="F12" s="91" t="e">
        <f>VLOOKUP($N12,УЧАСТНИКИ!$A$5:$K$1101,7,FALSE)</f>
        <v>#N/A</v>
      </c>
      <c r="G12" s="69" t="e">
        <f>VLOOKUP($N12,УЧАСТНИКИ!$A$5:$K$1101,11,FALSE)</f>
        <v>#N/A</v>
      </c>
      <c r="H12" s="159">
        <v>5229</v>
      </c>
      <c r="I12" s="173" t="str">
        <f t="shared" si="1"/>
        <v>52.29</v>
      </c>
      <c r="J12" s="253"/>
      <c r="K12" s="174" t="str">
        <f t="shared" si="2"/>
        <v>МС</v>
      </c>
      <c r="L12" s="69" t="s">
        <v>167</v>
      </c>
      <c r="M12" s="83" t="e">
        <f>VLOOKUP($N12,УЧАСТНИКИ!$A$5:$K$1101,10,FALSE)</f>
        <v>#N/A</v>
      </c>
      <c r="N12" s="275" t="s">
        <v>259</v>
      </c>
      <c r="AC12" s="175">
        <v>5120</v>
      </c>
      <c r="AD12" s="176">
        <v>5405</v>
      </c>
      <c r="AE12" s="176">
        <v>5715</v>
      </c>
      <c r="AF12" s="176">
        <v>10115</v>
      </c>
      <c r="AG12" s="176">
        <v>10515</v>
      </c>
      <c r="AH12" s="176">
        <v>11015</v>
      </c>
      <c r="AI12" s="176">
        <v>11615</v>
      </c>
      <c r="AJ12" s="176">
        <v>12215</v>
      </c>
      <c r="AK12" s="177">
        <v>12815</v>
      </c>
    </row>
    <row r="13" spans="1:37" x14ac:dyDescent="0.25">
      <c r="A13" s="171">
        <f t="shared" si="0"/>
        <v>3</v>
      </c>
      <c r="B13" s="83" t="e">
        <f>VLOOKUP($N13,УЧАСТНИКИ!$A$5:$K$1101,3,FALSE)</f>
        <v>#N/A</v>
      </c>
      <c r="C13" s="250" t="e">
        <f>VLOOKUP($N13,УЧАСТНИКИ!$A$5:$K$1101,4,FALSE)</f>
        <v>#N/A</v>
      </c>
      <c r="D13" s="91" t="e">
        <f>VLOOKUP($N13,УЧАСТНИКИ!$A$5:$K$1101,8,FALSE)</f>
        <v>#N/A</v>
      </c>
      <c r="E13" s="83" t="e">
        <f>VLOOKUP($N13,УЧАСТНИКИ!$A$5:$K$1101,5,FALSE)</f>
        <v>#N/A</v>
      </c>
      <c r="F13" s="91" t="e">
        <f>VLOOKUP($N13,УЧАСТНИКИ!$A$5:$K$1101,7,FALSE)</f>
        <v>#N/A</v>
      </c>
      <c r="G13" s="69" t="e">
        <f>VLOOKUP($N13,УЧАСТНИКИ!$A$5:$K$1101,11,FALSE)</f>
        <v>#N/A</v>
      </c>
      <c r="H13" s="159">
        <v>5301</v>
      </c>
      <c r="I13" s="173" t="str">
        <f t="shared" si="1"/>
        <v>53.01</v>
      </c>
      <c r="J13" s="253"/>
      <c r="K13" s="174" t="str">
        <f t="shared" si="2"/>
        <v>МС</v>
      </c>
      <c r="L13" s="69" t="s">
        <v>169</v>
      </c>
      <c r="M13" s="83" t="e">
        <f>VLOOKUP($N13,УЧАСТНИКИ!$A$5:$K$1101,10,FALSE)</f>
        <v>#N/A</v>
      </c>
      <c r="N13" s="275" t="s">
        <v>320</v>
      </c>
    </row>
    <row r="14" spans="1:37" x14ac:dyDescent="0.25">
      <c r="A14" s="171">
        <f t="shared" si="0"/>
        <v>4</v>
      </c>
      <c r="B14" s="83" t="str">
        <f>VLOOKUP($N14,УЧАСТНИКИ!$A$5:$K$1101,3,FALSE)</f>
        <v>Лира Максим</v>
      </c>
      <c r="C14" s="250">
        <f>VLOOKUP($N14,УЧАСТНИКИ!$A$5:$K$1101,4,FALSE)</f>
        <v>2002</v>
      </c>
      <c r="D14" s="91" t="str">
        <f>VLOOKUP($N14,УЧАСТНИКИ!$A$5:$K$1101,8,FALSE)</f>
        <v>КМС</v>
      </c>
      <c r="E14" s="83" t="str">
        <f>VLOOKUP($N14,УЧАСТНИКИ!$A$5:$K$1101,5,FALSE)</f>
        <v>Минусинск</v>
      </c>
      <c r="F14" s="91">
        <f>VLOOKUP($N14,УЧАСТНИКИ!$A$5:$K$1101,7,FALSE)</f>
        <v>0</v>
      </c>
      <c r="G14" s="69">
        <f>VLOOKUP($N14,УЧАСТНИКИ!$A$5:$K$1101,11,FALSE)</f>
        <v>0</v>
      </c>
      <c r="H14" s="159">
        <v>5332</v>
      </c>
      <c r="I14" s="173" t="str">
        <f t="shared" si="1"/>
        <v>53.32</v>
      </c>
      <c r="J14" s="253"/>
      <c r="K14" s="174" t="str">
        <f t="shared" si="2"/>
        <v>МС</v>
      </c>
      <c r="L14" s="69" t="s">
        <v>111</v>
      </c>
      <c r="M14" s="83" t="str">
        <f>VLOOKUP($N14,УЧАСТНИКИ!$A$5:$K$1101,10,FALSE)</f>
        <v>Бейдин Ю.Н., ЗТР Мочалов С.С.</v>
      </c>
      <c r="N14" s="275" t="s">
        <v>276</v>
      </c>
    </row>
    <row r="15" spans="1:37" x14ac:dyDescent="0.25">
      <c r="A15" s="171">
        <f t="shared" si="0"/>
        <v>5</v>
      </c>
      <c r="B15" s="83" t="e">
        <f>VLOOKUP($N15,УЧАСТНИКИ!$A$5:$K$1101,3,FALSE)</f>
        <v>#N/A</v>
      </c>
      <c r="C15" s="250" t="e">
        <f>VLOOKUP($N15,УЧАСТНИКИ!$A$5:$K$1101,4,FALSE)</f>
        <v>#N/A</v>
      </c>
      <c r="D15" s="91" t="e">
        <f>VLOOKUP($N15,УЧАСТНИКИ!$A$5:$K$1101,8,FALSE)</f>
        <v>#N/A</v>
      </c>
      <c r="E15" s="83" t="e">
        <f>VLOOKUP($N15,УЧАСТНИКИ!$A$5:$K$1101,5,FALSE)</f>
        <v>#N/A</v>
      </c>
      <c r="F15" s="91" t="e">
        <f>VLOOKUP($N15,УЧАСТНИКИ!$A$5:$K$1101,7,FALSE)</f>
        <v>#N/A</v>
      </c>
      <c r="G15" s="69" t="e">
        <f>VLOOKUP($N15,УЧАСТНИКИ!$A$5:$K$1101,11,FALSE)</f>
        <v>#N/A</v>
      </c>
      <c r="H15" s="159">
        <v>5333</v>
      </c>
      <c r="I15" s="173" t="str">
        <f t="shared" si="1"/>
        <v>53.33</v>
      </c>
      <c r="J15" s="253"/>
      <c r="K15" s="174" t="str">
        <f t="shared" si="2"/>
        <v>МС</v>
      </c>
      <c r="L15" s="69" t="s">
        <v>111</v>
      </c>
      <c r="M15" s="83" t="e">
        <f>VLOOKUP($N15,УЧАСТНИКИ!$A$5:$K$1101,10,FALSE)</f>
        <v>#N/A</v>
      </c>
      <c r="N15" s="275" t="s">
        <v>360</v>
      </c>
    </row>
    <row r="16" spans="1:37" x14ac:dyDescent="0.25">
      <c r="A16" s="171">
        <f t="shared" si="0"/>
        <v>6</v>
      </c>
      <c r="B16" s="83" t="e">
        <f>VLOOKUP($N16,УЧАСТНИКИ!$A$5:$K$1101,3,FALSE)</f>
        <v>#N/A</v>
      </c>
      <c r="C16" s="250" t="e">
        <f>VLOOKUP($N16,УЧАСТНИКИ!$A$5:$K$1101,4,FALSE)</f>
        <v>#N/A</v>
      </c>
      <c r="D16" s="91" t="e">
        <f>VLOOKUP($N16,УЧАСТНИКИ!$A$5:$K$1101,8,FALSE)</f>
        <v>#N/A</v>
      </c>
      <c r="E16" s="83" t="e">
        <f>VLOOKUP($N16,УЧАСТНИКИ!$A$5:$K$1101,5,FALSE)</f>
        <v>#N/A</v>
      </c>
      <c r="F16" s="91" t="e">
        <f>VLOOKUP($N16,УЧАСТНИКИ!$A$5:$K$1101,7,FALSE)</f>
        <v>#N/A</v>
      </c>
      <c r="G16" s="69" t="e">
        <f>VLOOKUP($N16,УЧАСТНИКИ!$A$5:$K$1101,11,FALSE)</f>
        <v>#N/A</v>
      </c>
      <c r="H16" s="159">
        <v>5347</v>
      </c>
      <c r="I16" s="173" t="str">
        <f t="shared" si="1"/>
        <v>53.47</v>
      </c>
      <c r="J16" s="253"/>
      <c r="K16" s="174" t="str">
        <f t="shared" si="2"/>
        <v>МС</v>
      </c>
      <c r="L16" s="69" t="s">
        <v>111</v>
      </c>
      <c r="M16" s="83" t="e">
        <f>VLOOKUP($N16,УЧАСТНИКИ!$A$5:$K$1101,10,FALSE)</f>
        <v>#N/A</v>
      </c>
      <c r="N16" s="275" t="s">
        <v>284</v>
      </c>
    </row>
    <row r="17" spans="1:14" x14ac:dyDescent="0.25">
      <c r="A17" s="171">
        <v>7</v>
      </c>
      <c r="B17" s="83" t="e">
        <f>VLOOKUP($N17,УЧАСТНИКИ!$A$5:$K$1101,3,FALSE)</f>
        <v>#N/A</v>
      </c>
      <c r="C17" s="250" t="e">
        <f>VLOOKUP($N17,УЧАСТНИКИ!$A$5:$K$1101,4,FALSE)</f>
        <v>#N/A</v>
      </c>
      <c r="D17" s="91" t="e">
        <f>VLOOKUP($N17,УЧАСТНИКИ!$A$5:$K$1101,8,FALSE)</f>
        <v>#N/A</v>
      </c>
      <c r="E17" s="83" t="e">
        <f>VLOOKUP($N17,УЧАСТНИКИ!$A$5:$K$1101,5,FALSE)</f>
        <v>#N/A</v>
      </c>
      <c r="F17" s="91" t="e">
        <f>VLOOKUP($N17,УЧАСТНИКИ!$A$5:$K$1101,7,FALSE)</f>
        <v>#N/A</v>
      </c>
      <c r="G17" s="69" t="e">
        <f>VLOOKUP($N17,УЧАСТНИКИ!$A$5:$K$1101,11,FALSE)</f>
        <v>#N/A</v>
      </c>
      <c r="H17" s="159">
        <v>5360</v>
      </c>
      <c r="I17" s="173" t="str">
        <f t="shared" si="1"/>
        <v>53.60</v>
      </c>
      <c r="J17" s="253"/>
      <c r="K17" s="174" t="str">
        <f t="shared" si="2"/>
        <v>МС</v>
      </c>
      <c r="L17" s="69" t="s">
        <v>111</v>
      </c>
      <c r="M17" s="83" t="e">
        <f>VLOOKUP($N17,УЧАСТНИКИ!$A$5:$K$1101,10,FALSE)</f>
        <v>#N/A</v>
      </c>
      <c r="N17" s="34" t="s">
        <v>275</v>
      </c>
    </row>
    <row r="18" spans="1:14" x14ac:dyDescent="0.25">
      <c r="A18" s="171">
        <v>8</v>
      </c>
      <c r="B18" s="83" t="e">
        <f>VLOOKUP($N18,УЧАСТНИКИ!$A$5:$K$1101,3,FALSE)</f>
        <v>#N/A</v>
      </c>
      <c r="C18" s="250" t="e">
        <f>VLOOKUP($N18,УЧАСТНИКИ!$A$5:$K$1101,4,FALSE)</f>
        <v>#N/A</v>
      </c>
      <c r="D18" s="91" t="e">
        <f>VLOOKUP($N18,УЧАСТНИКИ!$A$5:$K$1101,8,FALSE)</f>
        <v>#N/A</v>
      </c>
      <c r="E18" s="83" t="e">
        <f>VLOOKUP($N18,УЧАСТНИКИ!$A$5:$K$1101,5,FALSE)</f>
        <v>#N/A</v>
      </c>
      <c r="F18" s="91" t="e">
        <f>VLOOKUP($N18,УЧАСТНИКИ!$A$5:$K$1101,7,FALSE)</f>
        <v>#N/A</v>
      </c>
      <c r="G18" s="69" t="e">
        <f>VLOOKUP($N18,УЧАСТНИКИ!$A$5:$K$1101,11,FALSE)</f>
        <v>#N/A</v>
      </c>
      <c r="H18" s="159">
        <v>5370</v>
      </c>
      <c r="I18" s="173" t="str">
        <f t="shared" si="1"/>
        <v>53.70</v>
      </c>
      <c r="J18" s="253"/>
      <c r="K18" s="174" t="str">
        <f t="shared" si="2"/>
        <v>МС</v>
      </c>
      <c r="L18" s="69" t="s">
        <v>170</v>
      </c>
      <c r="M18" s="83" t="e">
        <f>VLOOKUP($N18,УЧАСТНИКИ!$A$5:$K$1101,10,FALSE)</f>
        <v>#N/A</v>
      </c>
      <c r="N18" s="275" t="s">
        <v>389</v>
      </c>
    </row>
    <row r="19" spans="1:14" x14ac:dyDescent="0.25">
      <c r="A19" s="171">
        <v>9</v>
      </c>
      <c r="B19" s="83" t="e">
        <f>VLOOKUP($N19,УЧАСТНИКИ!$A$5:$K$1101,3,FALSE)</f>
        <v>#N/A</v>
      </c>
      <c r="C19" s="250" t="e">
        <f>VLOOKUP($N19,УЧАСТНИКИ!$A$5:$K$1101,4,FALSE)</f>
        <v>#N/A</v>
      </c>
      <c r="D19" s="91" t="e">
        <f>VLOOKUP($N19,УЧАСТНИКИ!$A$5:$K$1101,8,FALSE)</f>
        <v>#N/A</v>
      </c>
      <c r="E19" s="83" t="e">
        <f>VLOOKUP($N19,УЧАСТНИКИ!$A$5:$K$1101,5,FALSE)</f>
        <v>#N/A</v>
      </c>
      <c r="F19" s="91" t="e">
        <f>VLOOKUP($N19,УЧАСТНИКИ!$A$5:$K$1101,7,FALSE)</f>
        <v>#N/A</v>
      </c>
      <c r="G19" s="69" t="e">
        <f>VLOOKUP($N19,УЧАСТНИКИ!$A$5:$K$1101,11,FALSE)</f>
        <v>#N/A</v>
      </c>
      <c r="H19" s="159">
        <v>5378</v>
      </c>
      <c r="I19" s="173" t="str">
        <f t="shared" si="1"/>
        <v>53.78</v>
      </c>
      <c r="J19" s="253"/>
      <c r="K19" s="174" t="str">
        <f t="shared" si="2"/>
        <v>МС</v>
      </c>
      <c r="L19" s="69" t="s">
        <v>111</v>
      </c>
      <c r="M19" s="83" t="e">
        <f>VLOOKUP($N19,УЧАСТНИКИ!$A$5:$K$1101,10,FALSE)</f>
        <v>#N/A</v>
      </c>
      <c r="N19" s="275" t="s">
        <v>274</v>
      </c>
    </row>
    <row r="20" spans="1:14" x14ac:dyDescent="0.25">
      <c r="A20" s="171">
        <v>10</v>
      </c>
      <c r="B20" s="83" t="e">
        <f>VLOOKUP($N20,УЧАСТНИКИ!$A$5:$K$1101,3,FALSE)</f>
        <v>#N/A</v>
      </c>
      <c r="C20" s="250" t="e">
        <f>VLOOKUP($N20,УЧАСТНИКИ!$A$5:$K$1101,4,FALSE)</f>
        <v>#N/A</v>
      </c>
      <c r="D20" s="91" t="e">
        <f>VLOOKUP($N20,УЧАСТНИКИ!$A$5:$K$1101,8,FALSE)</f>
        <v>#N/A</v>
      </c>
      <c r="E20" s="83" t="e">
        <f>VLOOKUP($N20,УЧАСТНИКИ!$A$5:$K$1101,5,FALSE)</f>
        <v>#N/A</v>
      </c>
      <c r="F20" s="91" t="e">
        <f>VLOOKUP($N20,УЧАСТНИКИ!$A$5:$K$1101,7,FALSE)</f>
        <v>#N/A</v>
      </c>
      <c r="G20" s="69" t="e">
        <f>VLOOKUP($N20,УЧАСТНИКИ!$A$5:$K$1101,11,FALSE)</f>
        <v>#N/A</v>
      </c>
      <c r="H20" s="159">
        <v>5392</v>
      </c>
      <c r="I20" s="173" t="str">
        <f t="shared" si="1"/>
        <v>53.92</v>
      </c>
      <c r="J20" s="253"/>
      <c r="K20" s="174" t="str">
        <f t="shared" si="2"/>
        <v>МС</v>
      </c>
      <c r="L20" s="69" t="s">
        <v>174</v>
      </c>
      <c r="M20" s="83" t="e">
        <f>VLOOKUP($N20,УЧАСТНИКИ!$A$5:$K$1101,10,FALSE)</f>
        <v>#N/A</v>
      </c>
      <c r="N20" s="275" t="s">
        <v>293</v>
      </c>
    </row>
    <row r="21" spans="1:14" x14ac:dyDescent="0.25">
      <c r="A21" s="171">
        <v>11</v>
      </c>
      <c r="B21" s="83" t="e">
        <f>VLOOKUP($N21,УЧАСТНИКИ!$A$5:$K$1101,3,FALSE)</f>
        <v>#N/A</v>
      </c>
      <c r="C21" s="250" t="e">
        <f>VLOOKUP($N21,УЧАСТНИКИ!$A$5:$K$1101,4,FALSE)</f>
        <v>#N/A</v>
      </c>
      <c r="D21" s="91" t="e">
        <f>VLOOKUP($N21,УЧАСТНИКИ!$A$5:$K$1101,8,FALSE)</f>
        <v>#N/A</v>
      </c>
      <c r="E21" s="83" t="e">
        <f>VLOOKUP($N21,УЧАСТНИКИ!$A$5:$K$1101,5,FALSE)</f>
        <v>#N/A</v>
      </c>
      <c r="F21" s="91" t="e">
        <f>VLOOKUP($N21,УЧАСТНИКИ!$A$5:$K$1101,7,FALSE)</f>
        <v>#N/A</v>
      </c>
      <c r="G21" s="69" t="e">
        <f>VLOOKUP($N21,УЧАСТНИКИ!$A$5:$K$1101,11,FALSE)</f>
        <v>#N/A</v>
      </c>
      <c r="H21" s="159">
        <v>5405</v>
      </c>
      <c r="I21" s="173" t="str">
        <f t="shared" si="1"/>
        <v>54.05</v>
      </c>
      <c r="J21" s="253"/>
      <c r="K21" s="174" t="str">
        <f t="shared" si="2"/>
        <v>МС</v>
      </c>
      <c r="L21" s="69" t="s">
        <v>111</v>
      </c>
      <c r="M21" s="83" t="e">
        <f>VLOOKUP($N21,УЧАСТНИКИ!$A$5:$K$1101,10,FALSE)</f>
        <v>#N/A</v>
      </c>
      <c r="N21" s="275" t="s">
        <v>193</v>
      </c>
    </row>
    <row r="22" spans="1:14" x14ac:dyDescent="0.25">
      <c r="A22" s="171">
        <v>12</v>
      </c>
      <c r="B22" s="83" t="e">
        <f>VLOOKUP($N22,УЧАСТНИКИ!$A$5:$K$1101,3,FALSE)</f>
        <v>#N/A</v>
      </c>
      <c r="C22" s="250" t="e">
        <f>VLOOKUP($N22,УЧАСТНИКИ!$A$5:$K$1101,4,FALSE)</f>
        <v>#N/A</v>
      </c>
      <c r="D22" s="91" t="e">
        <f>VLOOKUP($N22,УЧАСТНИКИ!$A$5:$K$1101,8,FALSE)</f>
        <v>#N/A</v>
      </c>
      <c r="E22" s="83" t="e">
        <f>VLOOKUP($N22,УЧАСТНИКИ!$A$5:$K$1101,5,FALSE)</f>
        <v>#N/A</v>
      </c>
      <c r="F22" s="91" t="e">
        <f>VLOOKUP($N22,УЧАСТНИКИ!$A$5:$K$1101,7,FALSE)</f>
        <v>#N/A</v>
      </c>
      <c r="G22" s="69" t="e">
        <f>VLOOKUP($N22,УЧАСТНИКИ!$A$5:$K$1101,11,FALSE)</f>
        <v>#N/A</v>
      </c>
      <c r="H22" s="159">
        <v>5406</v>
      </c>
      <c r="I22" s="173" t="str">
        <f t="shared" si="1"/>
        <v>54.06</v>
      </c>
      <c r="J22" s="253"/>
      <c r="K22" s="174" t="str">
        <f t="shared" si="2"/>
        <v>КМС</v>
      </c>
      <c r="L22" s="69">
        <v>12</v>
      </c>
      <c r="M22" s="83" t="e">
        <f>VLOOKUP($N22,УЧАСТНИКИ!$A$5:$K$1101,10,FALSE)</f>
        <v>#N/A</v>
      </c>
      <c r="N22" s="275" t="s">
        <v>223</v>
      </c>
    </row>
    <row r="23" spans="1:14" x14ac:dyDescent="0.25">
      <c r="A23" s="171">
        <v>13</v>
      </c>
      <c r="B23" s="83" t="e">
        <f>VLOOKUP($N23,УЧАСТНИКИ!$A$5:$K$1101,3,FALSE)</f>
        <v>#N/A</v>
      </c>
      <c r="C23" s="250" t="e">
        <f>VLOOKUP($N23,УЧАСТНИКИ!$A$5:$K$1101,4,FALSE)</f>
        <v>#N/A</v>
      </c>
      <c r="D23" s="91" t="e">
        <f>VLOOKUP($N23,УЧАСТНИКИ!$A$5:$K$1101,8,FALSE)</f>
        <v>#N/A</v>
      </c>
      <c r="E23" s="83" t="e">
        <f>VLOOKUP($N23,УЧАСТНИКИ!$A$5:$K$1101,5,FALSE)</f>
        <v>#N/A</v>
      </c>
      <c r="F23" s="91" t="e">
        <f>VLOOKUP($N23,УЧАСТНИКИ!$A$5:$K$1101,7,FALSE)</f>
        <v>#N/A</v>
      </c>
      <c r="G23" s="69" t="e">
        <f>VLOOKUP($N23,УЧАСТНИКИ!$A$5:$K$1101,11,FALSE)</f>
        <v>#N/A</v>
      </c>
      <c r="H23" s="159">
        <v>5441</v>
      </c>
      <c r="I23" s="173" t="str">
        <f t="shared" si="1"/>
        <v>54.41</v>
      </c>
      <c r="J23" s="253"/>
      <c r="K23" s="174" t="str">
        <f t="shared" si="2"/>
        <v>КМС</v>
      </c>
      <c r="L23" s="69" t="s">
        <v>111</v>
      </c>
      <c r="M23" s="83" t="e">
        <f>VLOOKUP($N23,УЧАСТНИКИ!$A$5:$K$1101,10,FALSE)</f>
        <v>#N/A</v>
      </c>
      <c r="N23" s="275" t="s">
        <v>147</v>
      </c>
    </row>
    <row r="24" spans="1:14" x14ac:dyDescent="0.25">
      <c r="A24" s="171">
        <v>14</v>
      </c>
      <c r="B24" s="83" t="e">
        <f>VLOOKUP($N24,УЧАСТНИКИ!$A$5:$K$1101,3,FALSE)</f>
        <v>#N/A</v>
      </c>
      <c r="C24" s="250" t="e">
        <f>VLOOKUP($N24,УЧАСТНИКИ!$A$5:$K$1101,4,FALSE)</f>
        <v>#N/A</v>
      </c>
      <c r="D24" s="91" t="e">
        <f>VLOOKUP($N24,УЧАСТНИКИ!$A$5:$K$1101,8,FALSE)</f>
        <v>#N/A</v>
      </c>
      <c r="E24" s="83" t="e">
        <f>VLOOKUP($N24,УЧАСТНИКИ!$A$5:$K$1101,5,FALSE)</f>
        <v>#N/A</v>
      </c>
      <c r="F24" s="91" t="e">
        <f>VLOOKUP($N24,УЧАСТНИКИ!$A$5:$K$1101,7,FALSE)</f>
        <v>#N/A</v>
      </c>
      <c r="G24" s="69" t="e">
        <f>VLOOKUP($N24,УЧАСТНИКИ!$A$5:$K$1101,11,FALSE)</f>
        <v>#N/A</v>
      </c>
      <c r="H24" s="159">
        <v>5450</v>
      </c>
      <c r="I24" s="173" t="str">
        <f t="shared" si="1"/>
        <v>54.50</v>
      </c>
      <c r="J24" s="253"/>
      <c r="K24" s="174" t="str">
        <f t="shared" si="2"/>
        <v>КМС</v>
      </c>
      <c r="L24" s="69" t="s">
        <v>111</v>
      </c>
      <c r="M24" s="83" t="e">
        <f>VLOOKUP($N24,УЧАСТНИКИ!$A$5:$K$1101,10,FALSE)</f>
        <v>#N/A</v>
      </c>
      <c r="N24" s="275" t="s">
        <v>321</v>
      </c>
    </row>
    <row r="25" spans="1:14" x14ac:dyDescent="0.25">
      <c r="A25" s="171">
        <v>15</v>
      </c>
      <c r="B25" s="83" t="e">
        <f>VLOOKUP($N25,УЧАСТНИКИ!$A$5:$K$1101,3,FALSE)</f>
        <v>#N/A</v>
      </c>
      <c r="C25" s="250" t="e">
        <f>VLOOKUP($N25,УЧАСТНИКИ!$A$5:$K$1101,4,FALSE)</f>
        <v>#N/A</v>
      </c>
      <c r="D25" s="91" t="e">
        <f>VLOOKUP($N25,УЧАСТНИКИ!$A$5:$K$1101,8,FALSE)</f>
        <v>#N/A</v>
      </c>
      <c r="E25" s="83" t="e">
        <f>VLOOKUP($N25,УЧАСТНИКИ!$A$5:$K$1101,5,FALSE)</f>
        <v>#N/A</v>
      </c>
      <c r="F25" s="91" t="e">
        <f>VLOOKUP($N25,УЧАСТНИКИ!$A$5:$K$1101,7,FALSE)</f>
        <v>#N/A</v>
      </c>
      <c r="G25" s="69" t="e">
        <f>VLOOKUP($N25,УЧАСТНИКИ!$A$5:$K$1101,11,FALSE)</f>
        <v>#N/A</v>
      </c>
      <c r="H25" s="159">
        <v>5456</v>
      </c>
      <c r="I25" s="173" t="str">
        <f t="shared" si="1"/>
        <v>54.56</v>
      </c>
      <c r="J25" s="253"/>
      <c r="K25" s="174" t="str">
        <f t="shared" si="2"/>
        <v>КМС</v>
      </c>
      <c r="L25" s="69">
        <v>11</v>
      </c>
      <c r="M25" s="83" t="e">
        <f>VLOOKUP($N25,УЧАСТНИКИ!$A$5:$K$1101,10,FALSE)</f>
        <v>#N/A</v>
      </c>
      <c r="N25" s="275" t="s">
        <v>379</v>
      </c>
    </row>
    <row r="26" spans="1:14" x14ac:dyDescent="0.25">
      <c r="A26" s="171">
        <v>16</v>
      </c>
      <c r="B26" s="83" t="e">
        <f>VLOOKUP($N26,УЧАСТНИКИ!$A$5:$K$1101,3,FALSE)</f>
        <v>#N/A</v>
      </c>
      <c r="C26" s="250" t="e">
        <f>VLOOKUP($N26,УЧАСТНИКИ!$A$5:$K$1101,4,FALSE)</f>
        <v>#N/A</v>
      </c>
      <c r="D26" s="91" t="e">
        <f>VLOOKUP($N26,УЧАСТНИКИ!$A$5:$K$1101,8,FALSE)</f>
        <v>#N/A</v>
      </c>
      <c r="E26" s="83" t="e">
        <f>VLOOKUP($N26,УЧАСТНИКИ!$A$5:$K$1101,5,FALSE)</f>
        <v>#N/A</v>
      </c>
      <c r="F26" s="91" t="e">
        <f>VLOOKUP($N26,УЧАСТНИКИ!$A$5:$K$1101,7,FALSE)</f>
        <v>#N/A</v>
      </c>
      <c r="G26" s="69" t="e">
        <f>VLOOKUP($N26,УЧАСТНИКИ!$A$5:$K$1101,11,FALSE)</f>
        <v>#N/A</v>
      </c>
      <c r="H26" s="159">
        <v>5461</v>
      </c>
      <c r="I26" s="173" t="str">
        <f t="shared" si="1"/>
        <v>54.61</v>
      </c>
      <c r="J26" s="253"/>
      <c r="K26" s="174" t="str">
        <f t="shared" si="2"/>
        <v>КМС</v>
      </c>
      <c r="L26" s="69">
        <v>10</v>
      </c>
      <c r="M26" s="83" t="e">
        <f>VLOOKUP($N26,УЧАСТНИКИ!$A$5:$K$1101,10,FALSE)</f>
        <v>#N/A</v>
      </c>
      <c r="N26" s="34" t="s">
        <v>142</v>
      </c>
    </row>
    <row r="27" spans="1:14" ht="21.75" customHeight="1" x14ac:dyDescent="0.25">
      <c r="A27" s="171">
        <v>17</v>
      </c>
      <c r="B27" s="83" t="e">
        <f>VLOOKUP($N27,УЧАСТНИКИ!$A$5:$K$1101,3,FALSE)</f>
        <v>#N/A</v>
      </c>
      <c r="C27" s="250" t="e">
        <f>VLOOKUP($N27,УЧАСТНИКИ!$A$5:$K$1101,4,FALSE)</f>
        <v>#N/A</v>
      </c>
      <c r="D27" s="91" t="e">
        <f>VLOOKUP($N27,УЧАСТНИКИ!$A$5:$K$1101,8,FALSE)</f>
        <v>#N/A</v>
      </c>
      <c r="E27" s="83" t="e">
        <f>VLOOKUP($N27,УЧАСТНИКИ!$A$5:$K$1101,5,FALSE)</f>
        <v>#N/A</v>
      </c>
      <c r="F27" s="91" t="e">
        <f>VLOOKUP($N27,УЧАСТНИКИ!$A$5:$K$1101,7,FALSE)</f>
        <v>#N/A</v>
      </c>
      <c r="G27" s="69" t="e">
        <f>VLOOKUP($N27,УЧАСТНИКИ!$A$5:$K$1101,11,FALSE)</f>
        <v>#N/A</v>
      </c>
      <c r="H27" s="159">
        <v>5482</v>
      </c>
      <c r="I27" s="173" t="str">
        <f t="shared" si="1"/>
        <v>54.82</v>
      </c>
      <c r="J27" s="253"/>
      <c r="K27" s="174" t="str">
        <f t="shared" si="2"/>
        <v>КМС</v>
      </c>
      <c r="L27" s="69" t="s">
        <v>111</v>
      </c>
      <c r="M27" s="83" t="e">
        <f>VLOOKUP($N27,УЧАСТНИКИ!$A$5:$K$1101,10,FALSE)</f>
        <v>#N/A</v>
      </c>
      <c r="N27" s="275" t="s">
        <v>191</v>
      </c>
    </row>
    <row r="28" spans="1:14" ht="21.75" customHeight="1" x14ac:dyDescent="0.25">
      <c r="A28" s="171">
        <v>18</v>
      </c>
      <c r="B28" s="83" t="e">
        <f>VLOOKUP($N28,УЧАСТНИКИ!$A$5:$K$1101,3,FALSE)</f>
        <v>#N/A</v>
      </c>
      <c r="C28" s="250" t="e">
        <f>VLOOKUP($N28,УЧАСТНИКИ!$A$5:$K$1101,4,FALSE)</f>
        <v>#N/A</v>
      </c>
      <c r="D28" s="91" t="e">
        <f>VLOOKUP($N28,УЧАСТНИКИ!$A$5:$K$1101,8,FALSE)</f>
        <v>#N/A</v>
      </c>
      <c r="E28" s="83" t="e">
        <f>VLOOKUP($N28,УЧАСТНИКИ!$A$5:$K$1101,5,FALSE)</f>
        <v>#N/A</v>
      </c>
      <c r="F28" s="91" t="e">
        <f>VLOOKUP($N28,УЧАСТНИКИ!$A$5:$K$1101,7,FALSE)</f>
        <v>#N/A</v>
      </c>
      <c r="G28" s="69" t="e">
        <f>VLOOKUP($N28,УЧАСТНИКИ!$A$5:$K$1101,11,FALSE)</f>
        <v>#N/A</v>
      </c>
      <c r="H28" s="159">
        <v>5531</v>
      </c>
      <c r="I28" s="173" t="str">
        <f t="shared" si="1"/>
        <v>55.31</v>
      </c>
      <c r="J28" s="253"/>
      <c r="K28" s="174" t="str">
        <f t="shared" si="2"/>
        <v>КМС</v>
      </c>
      <c r="L28" s="69" t="s">
        <v>111</v>
      </c>
      <c r="M28" s="83" t="e">
        <f>VLOOKUP($N28,УЧАСТНИКИ!$A$5:$K$1101,10,FALSE)</f>
        <v>#N/A</v>
      </c>
      <c r="N28" s="275" t="s">
        <v>374</v>
      </c>
    </row>
    <row r="29" spans="1:14" ht="21.75" customHeight="1" x14ac:dyDescent="0.25">
      <c r="A29" s="171">
        <v>19</v>
      </c>
      <c r="B29" s="83" t="e">
        <f>VLOOKUP($N29,УЧАСТНИКИ!$A$5:$K$1101,3,FALSE)</f>
        <v>#N/A</v>
      </c>
      <c r="C29" s="250" t="e">
        <f>VLOOKUP($N29,УЧАСТНИКИ!$A$5:$K$1101,4,FALSE)</f>
        <v>#N/A</v>
      </c>
      <c r="D29" s="91" t="e">
        <f>VLOOKUP($N29,УЧАСТНИКИ!$A$5:$K$1101,8,FALSE)</f>
        <v>#N/A</v>
      </c>
      <c r="E29" s="83" t="e">
        <f>VLOOKUP($N29,УЧАСТНИКИ!$A$5:$K$1101,5,FALSE)</f>
        <v>#N/A</v>
      </c>
      <c r="F29" s="91" t="e">
        <f>VLOOKUP($N29,УЧАСТНИКИ!$A$5:$K$1101,7,FALSE)</f>
        <v>#N/A</v>
      </c>
      <c r="G29" s="69" t="e">
        <f>VLOOKUP($N29,УЧАСТНИКИ!$A$5:$K$1101,11,FALSE)</f>
        <v>#N/A</v>
      </c>
      <c r="H29" s="159">
        <v>5553</v>
      </c>
      <c r="I29" s="173" t="str">
        <f t="shared" si="1"/>
        <v>55.53</v>
      </c>
      <c r="J29" s="253"/>
      <c r="K29" s="174" t="str">
        <f t="shared" si="2"/>
        <v>КМС</v>
      </c>
      <c r="L29" s="69" t="s">
        <v>111</v>
      </c>
      <c r="M29" s="83" t="e">
        <f>VLOOKUP($N29,УЧАСТНИКИ!$A$5:$K$1101,10,FALSE)</f>
        <v>#N/A</v>
      </c>
      <c r="N29" s="275" t="s">
        <v>192</v>
      </c>
    </row>
    <row r="30" spans="1:14" ht="21.75" customHeight="1" x14ac:dyDescent="0.25">
      <c r="A30" s="171">
        <v>19</v>
      </c>
      <c r="B30" s="83" t="e">
        <f>VLOOKUP($N30,УЧАСТНИКИ!$A$5:$K$1101,3,FALSE)</f>
        <v>#N/A</v>
      </c>
      <c r="C30" s="250" t="e">
        <f>VLOOKUP($N30,УЧАСТНИКИ!$A$5:$K$1101,4,FALSE)</f>
        <v>#N/A</v>
      </c>
      <c r="D30" s="91" t="e">
        <f>VLOOKUP($N30,УЧАСТНИКИ!$A$5:$K$1101,8,FALSE)</f>
        <v>#N/A</v>
      </c>
      <c r="E30" s="83" t="e">
        <f>VLOOKUP($N30,УЧАСТНИКИ!$A$5:$K$1101,5,FALSE)</f>
        <v>#N/A</v>
      </c>
      <c r="F30" s="91" t="e">
        <f>VLOOKUP($N30,УЧАСТНИКИ!$A$5:$K$1101,7,FALSE)</f>
        <v>#N/A</v>
      </c>
      <c r="G30" s="69" t="e">
        <f>VLOOKUP($N30,УЧАСТНИКИ!$A$5:$K$1101,11,FALSE)</f>
        <v>#N/A</v>
      </c>
      <c r="H30" s="159">
        <v>5553</v>
      </c>
      <c r="I30" s="173" t="str">
        <f t="shared" si="1"/>
        <v>55.53</v>
      </c>
      <c r="J30" s="253"/>
      <c r="K30" s="174" t="str">
        <f t="shared" si="2"/>
        <v>КМС</v>
      </c>
      <c r="L30" s="69" t="s">
        <v>111</v>
      </c>
      <c r="M30" s="83" t="e">
        <f>VLOOKUP($N30,УЧАСТНИКИ!$A$5:$K$1101,10,FALSE)</f>
        <v>#N/A</v>
      </c>
      <c r="N30" s="275" t="s">
        <v>217</v>
      </c>
    </row>
    <row r="31" spans="1:14" ht="21.75" customHeight="1" x14ac:dyDescent="0.25">
      <c r="A31" s="171">
        <v>21</v>
      </c>
      <c r="B31" s="83" t="e">
        <f>VLOOKUP($N31,УЧАСТНИКИ!$A$5:$K$1101,3,FALSE)</f>
        <v>#N/A</v>
      </c>
      <c r="C31" s="250" t="e">
        <f>VLOOKUP($N31,УЧАСТНИКИ!$A$5:$K$1101,4,FALSE)</f>
        <v>#N/A</v>
      </c>
      <c r="D31" s="91" t="e">
        <f>VLOOKUP($N31,УЧАСТНИКИ!$A$5:$K$1101,8,FALSE)</f>
        <v>#N/A</v>
      </c>
      <c r="E31" s="83" t="e">
        <f>VLOOKUP($N31,УЧАСТНИКИ!$A$5:$K$1101,5,FALSE)</f>
        <v>#N/A</v>
      </c>
      <c r="F31" s="91" t="e">
        <f>VLOOKUP($N31,УЧАСТНИКИ!$A$5:$K$1101,7,FALSE)</f>
        <v>#N/A</v>
      </c>
      <c r="G31" s="69" t="e">
        <f>VLOOKUP($N31,УЧАСТНИКИ!$A$5:$K$1101,11,FALSE)</f>
        <v>#N/A</v>
      </c>
      <c r="H31" s="159">
        <v>5561</v>
      </c>
      <c r="I31" s="173" t="str">
        <f t="shared" si="1"/>
        <v>55.61</v>
      </c>
      <c r="J31" s="253"/>
      <c r="K31" s="174" t="str">
        <f t="shared" si="2"/>
        <v>КМС</v>
      </c>
      <c r="L31" s="69" t="s">
        <v>111</v>
      </c>
      <c r="M31" s="83" t="e">
        <f>VLOOKUP($N31,УЧАСТНИКИ!$A$5:$K$1101,10,FALSE)</f>
        <v>#N/A</v>
      </c>
      <c r="N31" s="275" t="s">
        <v>388</v>
      </c>
    </row>
    <row r="32" spans="1:14" ht="21.75" customHeight="1" x14ac:dyDescent="0.25">
      <c r="A32" s="171">
        <v>22</v>
      </c>
      <c r="B32" s="83" t="e">
        <f>VLOOKUP($N32,УЧАСТНИКИ!$A$5:$K$1101,3,FALSE)</f>
        <v>#N/A</v>
      </c>
      <c r="C32" s="250" t="e">
        <f>VLOOKUP($N32,УЧАСТНИКИ!$A$5:$K$1101,4,FALSE)</f>
        <v>#N/A</v>
      </c>
      <c r="D32" s="91" t="e">
        <f>VLOOKUP($N32,УЧАСТНИКИ!$A$5:$K$1101,8,FALSE)</f>
        <v>#N/A</v>
      </c>
      <c r="E32" s="83" t="e">
        <f>VLOOKUP($N32,УЧАСТНИКИ!$A$5:$K$1101,5,FALSE)</f>
        <v>#N/A</v>
      </c>
      <c r="F32" s="91" t="e">
        <f>VLOOKUP($N32,УЧАСТНИКИ!$A$5:$K$1101,7,FALSE)</f>
        <v>#N/A</v>
      </c>
      <c r="G32" s="69" t="e">
        <f>VLOOKUP($N32,УЧАСТНИКИ!$A$5:$K$1101,11,FALSE)</f>
        <v>#N/A</v>
      </c>
      <c r="H32" s="159">
        <v>5564</v>
      </c>
      <c r="I32" s="173" t="str">
        <f t="shared" si="1"/>
        <v>55.64</v>
      </c>
      <c r="J32" s="253"/>
      <c r="K32" s="174" t="str">
        <f t="shared" si="2"/>
        <v>КМС</v>
      </c>
      <c r="L32" s="69">
        <v>9</v>
      </c>
      <c r="M32" s="83" t="e">
        <f>VLOOKUP($N32,УЧАСТНИКИ!$A$5:$K$1101,10,FALSE)</f>
        <v>#N/A</v>
      </c>
      <c r="N32" s="275" t="s">
        <v>212</v>
      </c>
    </row>
    <row r="33" spans="1:14" ht="21.75" customHeight="1" x14ac:dyDescent="0.25">
      <c r="A33" s="171">
        <v>23</v>
      </c>
      <c r="B33" s="83" t="str">
        <f>VLOOKUP($N33,УЧАСТНИКИ!$A$5:$K$1101,3,FALSE)</f>
        <v>Швецов Роман</v>
      </c>
      <c r="C33" s="250">
        <f>VLOOKUP($N33,УЧАСТНИКИ!$A$5:$K$1101,4,FALSE)</f>
        <v>2000</v>
      </c>
      <c r="D33" s="91" t="str">
        <f>VLOOKUP($N33,УЧАСТНИКИ!$A$5:$K$1101,8,FALSE)</f>
        <v>3</v>
      </c>
      <c r="E33" s="83" t="str">
        <f>VLOOKUP($N33,УЧАСТНИКИ!$A$5:$K$1101,5,FALSE)</f>
        <v>Шарыпово</v>
      </c>
      <c r="F33" s="91">
        <f>VLOOKUP($N33,УЧАСТНИКИ!$A$5:$K$1101,7,FALSE)</f>
        <v>0</v>
      </c>
      <c r="G33" s="69">
        <f>VLOOKUP($N33,УЧАСТНИКИ!$A$5:$K$1101,11,FALSE)</f>
        <v>0</v>
      </c>
      <c r="H33" s="159">
        <v>5566</v>
      </c>
      <c r="I33" s="173" t="str">
        <f t="shared" si="1"/>
        <v>55.66</v>
      </c>
      <c r="J33" s="253"/>
      <c r="K33" s="174" t="str">
        <f t="shared" si="2"/>
        <v>КМС</v>
      </c>
      <c r="L33" s="69">
        <v>8</v>
      </c>
      <c r="M33" s="83" t="str">
        <f>VLOOKUP($N33,УЧАСТНИКИ!$A$5:$K$1101,10,FALSE)</f>
        <v>Сенькин В.В.</v>
      </c>
      <c r="N33" s="275" t="s">
        <v>247</v>
      </c>
    </row>
    <row r="34" spans="1:14" ht="21.75" customHeight="1" x14ac:dyDescent="0.25">
      <c r="A34" s="171">
        <v>24</v>
      </c>
      <c r="B34" s="83" t="e">
        <f>VLOOKUP($N34,УЧАСТНИКИ!$A$5:$K$1101,3,FALSE)</f>
        <v>#N/A</v>
      </c>
      <c r="C34" s="250" t="e">
        <f>VLOOKUP($N34,УЧАСТНИКИ!$A$5:$K$1101,4,FALSE)</f>
        <v>#N/A</v>
      </c>
      <c r="D34" s="91" t="e">
        <f>VLOOKUP($N34,УЧАСТНИКИ!$A$5:$K$1101,8,FALSE)</f>
        <v>#N/A</v>
      </c>
      <c r="E34" s="83" t="e">
        <f>VLOOKUP($N34,УЧАСТНИКИ!$A$5:$K$1101,5,FALSE)</f>
        <v>#N/A</v>
      </c>
      <c r="F34" s="91" t="e">
        <f>VLOOKUP($N34,УЧАСТНИКИ!$A$5:$K$1101,7,FALSE)</f>
        <v>#N/A</v>
      </c>
      <c r="G34" s="69" t="e">
        <f>VLOOKUP($N34,УЧАСТНИКИ!$A$5:$K$1101,11,FALSE)</f>
        <v>#N/A</v>
      </c>
      <c r="H34" s="159">
        <v>5588</v>
      </c>
      <c r="I34" s="173" t="str">
        <f t="shared" si="1"/>
        <v>55.88</v>
      </c>
      <c r="J34" s="253"/>
      <c r="K34" s="174" t="str">
        <f t="shared" si="2"/>
        <v>КМС</v>
      </c>
      <c r="L34" s="69" t="s">
        <v>111</v>
      </c>
      <c r="M34" s="83" t="e">
        <f>VLOOKUP($N34,УЧАСТНИКИ!$A$5:$K$1101,10,FALSE)</f>
        <v>#N/A</v>
      </c>
      <c r="N34" s="275" t="s">
        <v>322</v>
      </c>
    </row>
    <row r="35" spans="1:14" x14ac:dyDescent="0.25">
      <c r="A35" s="171">
        <v>25</v>
      </c>
      <c r="B35" s="83" t="e">
        <f>VLOOKUP($N35,УЧАСТНИКИ!$A$5:$K$1101,3,FALSE)</f>
        <v>#N/A</v>
      </c>
      <c r="C35" s="250" t="e">
        <f>VLOOKUP($N35,УЧАСТНИКИ!$A$5:$K$1101,4,FALSE)</f>
        <v>#N/A</v>
      </c>
      <c r="D35" s="91" t="e">
        <f>VLOOKUP($N35,УЧАСТНИКИ!$A$5:$K$1101,8,FALSE)</f>
        <v>#N/A</v>
      </c>
      <c r="E35" s="83" t="e">
        <f>VLOOKUP($N35,УЧАСТНИКИ!$A$5:$K$1101,5,FALSE)</f>
        <v>#N/A</v>
      </c>
      <c r="F35" s="91" t="e">
        <f>VLOOKUP($N35,УЧАСТНИКИ!$A$5:$K$1101,7,FALSE)</f>
        <v>#N/A</v>
      </c>
      <c r="G35" s="69" t="e">
        <f>VLOOKUP($N35,УЧАСТНИКИ!$A$5:$K$1101,11,FALSE)</f>
        <v>#N/A</v>
      </c>
      <c r="H35" s="159">
        <v>5596</v>
      </c>
      <c r="I35" s="173" t="str">
        <f t="shared" si="1"/>
        <v>55.96</v>
      </c>
      <c r="J35" s="253"/>
      <c r="K35" s="174" t="str">
        <f t="shared" si="2"/>
        <v>КМС</v>
      </c>
      <c r="L35" s="69" t="s">
        <v>111</v>
      </c>
      <c r="M35" s="83" t="e">
        <f>VLOOKUP($N35,УЧАСТНИКИ!$A$5:$K$1101,10,FALSE)</f>
        <v>#N/A</v>
      </c>
      <c r="N35" s="34" t="s">
        <v>258</v>
      </c>
    </row>
    <row r="36" spans="1:14" x14ac:dyDescent="0.25">
      <c r="A36" s="171">
        <v>26</v>
      </c>
      <c r="B36" s="83" t="e">
        <f>VLOOKUP($N36,УЧАСТНИКИ!$A$5:$K$1101,3,FALSE)</f>
        <v>#N/A</v>
      </c>
      <c r="C36" s="250" t="e">
        <f>VLOOKUP($N36,УЧАСТНИКИ!$A$5:$K$1101,4,FALSE)</f>
        <v>#N/A</v>
      </c>
      <c r="D36" s="91" t="e">
        <f>VLOOKUP($N36,УЧАСТНИКИ!$A$5:$K$1101,8,FALSE)</f>
        <v>#N/A</v>
      </c>
      <c r="E36" s="83" t="e">
        <f>VLOOKUP($N36,УЧАСТНИКИ!$A$5:$K$1101,5,FALSE)</f>
        <v>#N/A</v>
      </c>
      <c r="F36" s="91" t="e">
        <f>VLOOKUP($N36,УЧАСТНИКИ!$A$5:$K$1101,7,FALSE)</f>
        <v>#N/A</v>
      </c>
      <c r="G36" s="69" t="e">
        <f>VLOOKUP($N36,УЧАСТНИКИ!$A$5:$K$1101,11,FALSE)</f>
        <v>#N/A</v>
      </c>
      <c r="H36" s="159">
        <v>5683</v>
      </c>
      <c r="I36" s="173" t="str">
        <f t="shared" si="1"/>
        <v>56.83</v>
      </c>
      <c r="J36" s="253"/>
      <c r="K36" s="174" t="str">
        <f t="shared" si="2"/>
        <v>КМС</v>
      </c>
      <c r="L36" s="69" t="s">
        <v>111</v>
      </c>
      <c r="M36" s="83" t="e">
        <f>VLOOKUP($N36,УЧАСТНИКИ!$A$5:$K$1101,10,FALSE)</f>
        <v>#N/A</v>
      </c>
      <c r="N36" s="275" t="s">
        <v>236</v>
      </c>
    </row>
    <row r="37" spans="1:14" x14ac:dyDescent="0.25">
      <c r="A37" s="171">
        <v>27</v>
      </c>
      <c r="B37" s="83" t="e">
        <f>VLOOKUP($N37,УЧАСТНИКИ!$A$5:$K$1101,3,FALSE)</f>
        <v>#N/A</v>
      </c>
      <c r="C37" s="250" t="e">
        <f>VLOOKUP($N37,УЧАСТНИКИ!$A$5:$K$1101,4,FALSE)</f>
        <v>#N/A</v>
      </c>
      <c r="D37" s="91" t="e">
        <f>VLOOKUP($N37,УЧАСТНИКИ!$A$5:$K$1101,8,FALSE)</f>
        <v>#N/A</v>
      </c>
      <c r="E37" s="83" t="e">
        <f>VLOOKUP($N37,УЧАСТНИКИ!$A$5:$K$1101,5,FALSE)</f>
        <v>#N/A</v>
      </c>
      <c r="F37" s="91" t="e">
        <f>VLOOKUP($N37,УЧАСТНИКИ!$A$5:$K$1101,7,FALSE)</f>
        <v>#N/A</v>
      </c>
      <c r="G37" s="69"/>
      <c r="H37" s="159">
        <v>5709</v>
      </c>
      <c r="I37" s="173" t="str">
        <f t="shared" si="1"/>
        <v>57.09</v>
      </c>
      <c r="J37" s="253"/>
      <c r="K37" s="174" t="str">
        <f t="shared" si="2"/>
        <v>КМС</v>
      </c>
      <c r="L37" s="69">
        <v>7</v>
      </c>
      <c r="M37" s="83" t="e">
        <f>VLOOKUP($N37,УЧАСТНИКИ!$A$5:$K$1101,10,FALSE)</f>
        <v>#N/A</v>
      </c>
      <c r="N37" s="275" t="s">
        <v>269</v>
      </c>
    </row>
    <row r="38" spans="1:14" x14ac:dyDescent="0.25">
      <c r="A38" s="171">
        <v>28</v>
      </c>
      <c r="B38" s="83" t="str">
        <f>VLOOKUP($N38,УЧАСТНИКИ!$A$5:$K$1101,3,FALSE)</f>
        <v>Радченко Денис</v>
      </c>
      <c r="C38" s="250">
        <f>VLOOKUP($N38,УЧАСТНИКИ!$A$5:$K$1101,4,FALSE)</f>
        <v>2000</v>
      </c>
      <c r="D38" s="91" t="str">
        <f>VLOOKUP($N38,УЧАСТНИКИ!$A$5:$K$1101,8,FALSE)</f>
        <v>КМС</v>
      </c>
      <c r="E38" s="83" t="str">
        <f>VLOOKUP($N38,УЧАСТНИКИ!$A$5:$K$1101,5,FALSE)</f>
        <v>Ачинск</v>
      </c>
      <c r="F38" s="91">
        <f>VLOOKUP($N38,УЧАСТНИКИ!$A$5:$K$1101,7,FALSE)</f>
        <v>0</v>
      </c>
      <c r="G38" s="69">
        <f>VLOOKUP($N38,УЧАСТНИКИ!$A$5:$K$1101,11,FALSE)</f>
        <v>0</v>
      </c>
      <c r="H38" s="159">
        <v>5757</v>
      </c>
      <c r="I38" s="173" t="str">
        <f t="shared" si="1"/>
        <v>57.57</v>
      </c>
      <c r="J38" s="253"/>
      <c r="K38" s="174" t="str">
        <f t="shared" si="2"/>
        <v>1</v>
      </c>
      <c r="L38" s="69">
        <v>0</v>
      </c>
      <c r="M38" s="83" t="str">
        <f>VLOOKUP($N38,УЧАСТНИКИ!$A$5:$K$1101,10,FALSE)</f>
        <v>Владимиров И.А.</v>
      </c>
      <c r="N38" s="275" t="s">
        <v>253</v>
      </c>
    </row>
    <row r="39" spans="1:14" x14ac:dyDescent="0.25">
      <c r="A39" s="171">
        <v>29</v>
      </c>
      <c r="B39" s="83" t="e">
        <f>VLOOKUP($N39,УЧАСТНИКИ!$A$5:$K$1101,3,FALSE)</f>
        <v>#N/A</v>
      </c>
      <c r="C39" s="250" t="e">
        <f>VLOOKUP($N39,УЧАСТНИКИ!$A$5:$K$1101,4,FALSE)</f>
        <v>#N/A</v>
      </c>
      <c r="D39" s="91" t="e">
        <f>VLOOKUP($N39,УЧАСТНИКИ!$A$5:$K$1101,8,FALSE)</f>
        <v>#N/A</v>
      </c>
      <c r="E39" s="83" t="e">
        <f>VLOOKUP($N39,УЧАСТНИКИ!$A$5:$K$1101,5,FALSE)</f>
        <v>#N/A</v>
      </c>
      <c r="F39" s="91" t="e">
        <f>VLOOKUP($N39,УЧАСТНИКИ!$A$5:$K$1101,7,FALSE)</f>
        <v>#N/A</v>
      </c>
      <c r="G39" s="69" t="e">
        <f>VLOOKUP($N39,УЧАСТНИКИ!$A$5:$K$1101,11,FALSE)</f>
        <v>#N/A</v>
      </c>
      <c r="H39" s="159">
        <v>10008</v>
      </c>
      <c r="I39" s="173" t="str">
        <f t="shared" ref="I39" si="3">IF(H39=0,0,CONCATENATE(MID(H39,1,1),":",MID(H39,2,2),".",MID(H39,4,2)))</f>
        <v>1:00.08</v>
      </c>
      <c r="J39" s="253"/>
      <c r="K39" s="174" t="str">
        <f t="shared" si="2"/>
        <v>1</v>
      </c>
      <c r="L39" s="69">
        <v>0</v>
      </c>
      <c r="M39" s="83" t="e">
        <f>VLOOKUP($N39,УЧАСТНИКИ!$A$5:$K$1101,10,FALSE)</f>
        <v>#N/A</v>
      </c>
      <c r="N39" s="275" t="s">
        <v>270</v>
      </c>
    </row>
    <row r="40" spans="1:14" x14ac:dyDescent="0.25">
      <c r="A40" s="171"/>
      <c r="B40" s="83" t="e">
        <f>VLOOKUP($N40,УЧАСТНИКИ!$A$5:$K$1101,3,FALSE)</f>
        <v>#N/A</v>
      </c>
      <c r="C40" s="250" t="e">
        <f>VLOOKUP($N40,УЧАСТНИКИ!$A$5:$K$1101,4,FALSE)</f>
        <v>#N/A</v>
      </c>
      <c r="D40" s="91" t="e">
        <f>VLOOKUP($N40,УЧАСТНИКИ!$A$5:$K$1101,8,FALSE)</f>
        <v>#N/A</v>
      </c>
      <c r="E40" s="83" t="e">
        <f>VLOOKUP($N40,УЧАСТНИКИ!$A$5:$K$1101,5,FALSE)</f>
        <v>#N/A</v>
      </c>
      <c r="F40" s="91" t="e">
        <f>VLOOKUP($N40,УЧАСТНИКИ!$A$5:$K$1101,7,FALSE)</f>
        <v>#N/A</v>
      </c>
      <c r="G40" s="69" t="e">
        <f>VLOOKUP($N40,УЧАСТНИКИ!$A$5:$K$1101,11,FALSE)</f>
        <v>#N/A</v>
      </c>
      <c r="H40" s="159"/>
      <c r="I40" s="271" t="s">
        <v>405</v>
      </c>
      <c r="J40" s="253"/>
      <c r="K40" s="174"/>
      <c r="L40" s="69"/>
      <c r="M40" s="83" t="e">
        <f>VLOOKUP($N40,УЧАСТНИКИ!$A$5:$K$1101,10,FALSE)</f>
        <v>#N/A</v>
      </c>
      <c r="N40" s="275" t="s">
        <v>361</v>
      </c>
    </row>
    <row r="41" spans="1:14" x14ac:dyDescent="0.25">
      <c r="A41" s="171"/>
      <c r="B41" s="83" t="e">
        <f>VLOOKUP($N41,УЧАСТНИКИ!$A$5:$K$1101,3,FALSE)</f>
        <v>#N/A</v>
      </c>
      <c r="C41" s="250" t="e">
        <f>VLOOKUP($N41,УЧАСТНИКИ!$A$5:$K$1101,4,FALSE)</f>
        <v>#N/A</v>
      </c>
      <c r="D41" s="91" t="e">
        <f>VLOOKUP($N41,УЧАСТНИКИ!$A$5:$K$1101,8,FALSE)</f>
        <v>#N/A</v>
      </c>
      <c r="E41" s="83" t="e">
        <f>VLOOKUP($N41,УЧАСТНИКИ!$A$5:$K$1101,5,FALSE)</f>
        <v>#N/A</v>
      </c>
      <c r="F41" s="91" t="e">
        <f>VLOOKUP($N41,УЧАСТНИКИ!$A$5:$K$1101,7,FALSE)</f>
        <v>#N/A</v>
      </c>
      <c r="G41" s="69" t="e">
        <f>VLOOKUP($N41,УЧАСТНИКИ!$A$5:$K$1101,11,FALSE)</f>
        <v>#N/A</v>
      </c>
      <c r="H41" s="159"/>
      <c r="I41" s="271" t="s">
        <v>405</v>
      </c>
      <c r="J41" s="253"/>
      <c r="K41" s="174"/>
      <c r="L41" s="69"/>
      <c r="M41" s="83" t="e">
        <f>VLOOKUP($N41,УЧАСТНИКИ!$A$5:$K$1101,10,FALSE)</f>
        <v>#N/A</v>
      </c>
      <c r="N41" s="34" t="s">
        <v>273</v>
      </c>
    </row>
    <row r="42" spans="1:14" x14ac:dyDescent="0.25">
      <c r="A42" s="171"/>
      <c r="B42" s="83" t="e">
        <f>VLOOKUP($N42,УЧАСТНИКИ!$A$5:$K$1101,3,FALSE)</f>
        <v>#N/A</v>
      </c>
      <c r="C42" s="250" t="e">
        <f>VLOOKUP($N42,УЧАСТНИКИ!$A$5:$K$1101,4,FALSE)</f>
        <v>#N/A</v>
      </c>
      <c r="D42" s="91" t="e">
        <f>VLOOKUP($N42,УЧАСТНИКИ!$A$5:$K$1101,8,FALSE)</f>
        <v>#N/A</v>
      </c>
      <c r="E42" s="83" t="e">
        <f>VLOOKUP($N42,УЧАСТНИКИ!$A$5:$K$1101,5,FALSE)</f>
        <v>#N/A</v>
      </c>
      <c r="F42" s="91" t="e">
        <f>VLOOKUP($N42,УЧАСТНИКИ!$A$5:$K$1101,7,FALSE)</f>
        <v>#N/A</v>
      </c>
      <c r="G42" s="69" t="e">
        <f>VLOOKUP($N42,УЧАСТНИКИ!$A$5:$K$1101,11,FALSE)</f>
        <v>#N/A</v>
      </c>
      <c r="H42" s="159"/>
      <c r="I42" s="271" t="s">
        <v>405</v>
      </c>
      <c r="J42" s="253"/>
      <c r="K42" s="174"/>
      <c r="L42" s="69"/>
      <c r="M42" s="83" t="e">
        <f>VLOOKUP($N42,УЧАСТНИКИ!$A$5:$K$1101,10,FALSE)</f>
        <v>#N/A</v>
      </c>
      <c r="N42" s="275" t="s">
        <v>354</v>
      </c>
    </row>
    <row r="43" spans="1:14" x14ac:dyDescent="0.25">
      <c r="A43" s="50"/>
    </row>
    <row r="44" spans="1:14" x14ac:dyDescent="0.25">
      <c r="A44" s="171" t="s">
        <v>183</v>
      </c>
      <c r="B44" s="83" t="e">
        <f>VLOOKUP($N44,УЧАСТНИКИ!$A$5:$K$1101,3,FALSE)</f>
        <v>#N/A</v>
      </c>
      <c r="C44" s="250" t="e">
        <f>VLOOKUP($N44,УЧАСТНИКИ!$A$5:$K$1101,4,FALSE)</f>
        <v>#N/A</v>
      </c>
      <c r="D44" s="91" t="e">
        <f>VLOOKUP($N44,УЧАСТНИКИ!$A$5:$K$1101,8,FALSE)</f>
        <v>#N/A</v>
      </c>
      <c r="E44" s="83" t="e">
        <f>VLOOKUP($N44,УЧАСТНИКИ!$A$5:$K$1101,5,FALSE)</f>
        <v>#N/A</v>
      </c>
      <c r="F44" s="91" t="e">
        <f>VLOOKUP($N44,УЧАСТНИКИ!$A$5:$K$1101,7,FALSE)</f>
        <v>#N/A</v>
      </c>
      <c r="G44" s="69" t="e">
        <f>VLOOKUP($N44,УЧАСТНИКИ!$A$5:$K$1101,11,FALSE)</f>
        <v>#N/A</v>
      </c>
      <c r="H44" s="159">
        <v>5348</v>
      </c>
      <c r="I44" s="173" t="str">
        <f>IF(H44=0,0,CONCATENATE(MID(H44,1,2),".",MID(H44,3,2)))</f>
        <v>53.48</v>
      </c>
      <c r="J44" s="253"/>
      <c r="K44" s="174" t="str">
        <f>IF(H44&lt;=$AC$12,"МСМК",IF(H44&lt;=$AD$12,"МС",IF(H44&lt;=$AE$12,"КМС",IF(H44&lt;=$AF$12,"1",IF(H44&lt;=$AG$12,"2",IF(H44&lt;=$AH$12,"3",IF(H44&lt;=$AI$12,"1юн",IF(H44&lt;=$AJ$12,"2юн",IF(H44&lt;=$AK$12,"3юн",IF(H44&gt;$AK$12,"б/р"))))))))))</f>
        <v>МС</v>
      </c>
      <c r="L44" s="69"/>
      <c r="M44" s="83" t="e">
        <f>VLOOKUP($N44,УЧАСТНИКИ!$A$5:$K$1101,10,FALSE)</f>
        <v>#N/A</v>
      </c>
      <c r="N44" s="275" t="s">
        <v>390</v>
      </c>
    </row>
    <row r="45" spans="1:14" x14ac:dyDescent="0.25">
      <c r="A45" s="50"/>
    </row>
  </sheetData>
  <sortState ref="A27:X38">
    <sortCondition ref="H27:H38"/>
  </sortState>
  <mergeCells count="11">
    <mergeCell ref="A8:B8"/>
    <mergeCell ref="F8:G8"/>
    <mergeCell ref="A1:M1"/>
    <mergeCell ref="A2:M2"/>
    <mergeCell ref="A3:M3"/>
    <mergeCell ref="F7:G7"/>
    <mergeCell ref="A6:M6"/>
    <mergeCell ref="A7:B7"/>
    <mergeCell ref="I7:K7"/>
    <mergeCell ref="A5:M5"/>
    <mergeCell ref="A4:M4"/>
  </mergeCells>
  <phoneticPr fontId="1" type="noConversion"/>
  <pageMargins left="0.39370078740157483" right="0.39370078740157483" top="0.72" bottom="0.19685039370078741" header="0.25" footer="0.28999999999999998"/>
  <pageSetup paperSize="9" scale="96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 enableFormatConditionsCalculation="0">
    <tabColor indexed="15"/>
  </sheetPr>
  <dimension ref="A1:X68"/>
  <sheetViews>
    <sheetView topLeftCell="A13" workbookViewId="0">
      <selection activeCell="L14" sqref="L14"/>
    </sheetView>
  </sheetViews>
  <sheetFormatPr defaultColWidth="8.33203125" defaultRowHeight="13.2" outlineLevelCol="1" x14ac:dyDescent="0.25"/>
  <cols>
    <col min="1" max="1" width="7.5546875" style="45" customWidth="1"/>
    <col min="2" max="2" width="21.88671875" style="49" customWidth="1"/>
    <col min="3" max="3" width="9.33203125" style="50" bestFit="1" customWidth="1"/>
    <col min="4" max="4" width="7.44140625" style="50" customWidth="1"/>
    <col min="5" max="5" width="29" style="49" customWidth="1"/>
    <col min="6" max="6" width="8.33203125" style="49" hidden="1" customWidth="1"/>
    <col min="7" max="7" width="19.88671875" style="49" customWidth="1"/>
    <col min="8" max="8" width="13.6640625" style="49" hidden="1" customWidth="1" outlineLevel="1"/>
    <col min="9" max="9" width="8.44140625" style="50" customWidth="1" collapsed="1"/>
    <col min="10" max="10" width="7.33203125" style="50" hidden="1" customWidth="1"/>
    <col min="11" max="11" width="8.109375" style="49" customWidth="1"/>
    <col min="12" max="12" width="8.44140625" style="41" customWidth="1"/>
    <col min="13" max="13" width="38.88671875" style="49" customWidth="1"/>
    <col min="14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S6" s="192"/>
      <c r="T6" s="192"/>
      <c r="U6" s="193"/>
    </row>
    <row r="7" spans="1:23" ht="12.75" customHeight="1" x14ac:dyDescent="0.25">
      <c r="A7" s="1300" t="s">
        <v>76</v>
      </c>
      <c r="B7" s="1300"/>
      <c r="D7" s="48"/>
      <c r="E7" s="2"/>
      <c r="F7" s="1301"/>
      <c r="G7" s="1301"/>
      <c r="H7" s="157"/>
      <c r="I7" s="1303"/>
      <c r="J7" s="1303"/>
      <c r="K7" s="1303"/>
      <c r="M7" s="50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M8" s="226" t="str">
        <f>d_6</f>
        <v>t° +20 вл. 78%</v>
      </c>
      <c r="N8" s="212"/>
      <c r="O8" s="212"/>
      <c r="S8" s="192"/>
      <c r="T8" s="192"/>
      <c r="U8" s="193"/>
    </row>
    <row r="9" spans="1:23" ht="16.2" customHeight="1" x14ac:dyDescent="0.25">
      <c r="A9" s="6" t="str">
        <f>d_4</f>
        <v>МУЖЧИНЫ</v>
      </c>
      <c r="D9" s="48"/>
      <c r="E9" s="215" t="s">
        <v>83</v>
      </c>
      <c r="G9" s="212" t="e">
        <f>d_2</f>
        <v>#REF!</v>
      </c>
      <c r="I9" s="49"/>
      <c r="J9" s="49"/>
      <c r="K9" s="41" t="e">
        <f>#REF!</f>
        <v>#REF!</v>
      </c>
      <c r="L9" s="49"/>
      <c r="M9" s="145" t="str">
        <f>d_5</f>
        <v>г. Красноярск</v>
      </c>
      <c r="N9" s="49" t="s">
        <v>15</v>
      </c>
      <c r="O9" s="141" t="s">
        <v>113</v>
      </c>
      <c r="P9" s="141" t="s">
        <v>114</v>
      </c>
      <c r="Q9" s="141" t="s">
        <v>115</v>
      </c>
      <c r="R9" s="141">
        <v>1</v>
      </c>
      <c r="S9" s="141">
        <v>2</v>
      </c>
      <c r="T9" s="141" t="s">
        <v>42</v>
      </c>
      <c r="U9" s="141" t="s">
        <v>116</v>
      </c>
      <c r="V9" s="141" t="s">
        <v>117</v>
      </c>
      <c r="W9" s="141" t="s">
        <v>118</v>
      </c>
    </row>
    <row r="10" spans="1:23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10</v>
      </c>
      <c r="J10" s="121" t="s">
        <v>11</v>
      </c>
      <c r="K10" s="120" t="s">
        <v>12</v>
      </c>
      <c r="L10" s="120" t="s">
        <v>13</v>
      </c>
      <c r="M10" s="122" t="s">
        <v>14</v>
      </c>
      <c r="O10" s="175">
        <v>20010</v>
      </c>
      <c r="P10" s="175">
        <v>20515</v>
      </c>
      <c r="Q10" s="176">
        <v>21415</v>
      </c>
      <c r="R10" s="176">
        <v>22415</v>
      </c>
      <c r="S10" s="176">
        <v>23415</v>
      </c>
      <c r="T10" s="176">
        <v>24515</v>
      </c>
      <c r="U10" s="176">
        <v>30015</v>
      </c>
      <c r="V10" s="176">
        <v>31515</v>
      </c>
      <c r="W10" s="177">
        <v>33015</v>
      </c>
    </row>
    <row r="11" spans="1:23" x14ac:dyDescent="0.25">
      <c r="A11" s="171">
        <f t="shared" ref="A11:A31" si="0">RANK(H11,$H$11:$H$144,1)</f>
        <v>1</v>
      </c>
      <c r="B11" s="83" t="e">
        <f>VLOOKUP($N11,УЧАСТНИКИ!$A$5:$K$1101,3,FALSE)</f>
        <v>#N/A</v>
      </c>
      <c r="C11" s="250" t="e">
        <f>VLOOKUP($N11,УЧАСТНИКИ!$A$5:$K$1101,4,FALSE)</f>
        <v>#N/A</v>
      </c>
      <c r="D11" s="91" t="e">
        <f>VLOOKUP($N11,УЧАСТНИКИ!$A$5:$K$1101,8,FALSE)</f>
        <v>#N/A</v>
      </c>
      <c r="E11" s="83" t="e">
        <f>VLOOKUP($N11,УЧАСТНИКИ!$A$5:$K$1101,5,FALSE)</f>
        <v>#N/A</v>
      </c>
      <c r="F11" s="91" t="e">
        <f>VLOOKUP($N11,УЧАСТНИКИ!$A$5:$K$1101,7,FALSE)</f>
        <v>#N/A</v>
      </c>
      <c r="G11" s="69" t="e">
        <f>VLOOKUP($N11,УЧАСТНИКИ!$A$5:$K$1101,11,FALSE)</f>
        <v>#N/A</v>
      </c>
      <c r="H11" s="159">
        <v>15875</v>
      </c>
      <c r="I11" s="173" t="str">
        <f t="shared" ref="I11:I31" si="1">IF(H11=0,0,CONCATENATE(MID(H11,1,1),":",MID(H11,2,2),".",MID(H11,4,2)))</f>
        <v>1:58.75</v>
      </c>
      <c r="J11" s="253"/>
      <c r="K11" s="174" t="str">
        <f t="shared" ref="K11:K31" si="2"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L11" s="41" t="s">
        <v>172</v>
      </c>
      <c r="M11" s="83" t="e">
        <f>VLOOKUP($N11,УЧАСТНИКИ!$A$5:$K$1101,10,FALSE)</f>
        <v>#N/A</v>
      </c>
      <c r="N11" s="279" t="s">
        <v>275</v>
      </c>
    </row>
    <row r="12" spans="1:23" x14ac:dyDescent="0.25">
      <c r="A12" s="171">
        <f t="shared" si="0"/>
        <v>2</v>
      </c>
      <c r="B12" s="83" t="e">
        <f>VLOOKUP($N12,УЧАСТНИКИ!$A$5:$K$1101,3,FALSE)</f>
        <v>#N/A</v>
      </c>
      <c r="C12" s="250" t="e">
        <f>VLOOKUP($N12,УЧАСТНИКИ!$A$5:$K$1101,4,FALSE)</f>
        <v>#N/A</v>
      </c>
      <c r="D12" s="91" t="e">
        <f>VLOOKUP($N12,УЧАСТНИКИ!$A$5:$K$1101,8,FALSE)</f>
        <v>#N/A</v>
      </c>
      <c r="E12" s="83" t="e">
        <f>VLOOKUP($N12,УЧАСТНИКИ!$A$5:$K$1101,5,FALSE)</f>
        <v>#N/A</v>
      </c>
      <c r="F12" s="91" t="e">
        <f>VLOOKUP($N12,УЧАСТНИКИ!$A$5:$K$1101,7,FALSE)</f>
        <v>#N/A</v>
      </c>
      <c r="G12" s="69" t="e">
        <f>VLOOKUP($N12,УЧАСТНИКИ!$A$5:$K$1101,11,FALSE)</f>
        <v>#N/A</v>
      </c>
      <c r="H12" s="159">
        <v>20224</v>
      </c>
      <c r="I12" s="173" t="str">
        <f t="shared" si="1"/>
        <v>2:02.24</v>
      </c>
      <c r="J12" s="253"/>
      <c r="K12" s="174" t="str">
        <f t="shared" si="2"/>
        <v>МС</v>
      </c>
      <c r="L12" s="41" t="s">
        <v>111</v>
      </c>
      <c r="M12" s="83" t="e">
        <f>VLOOKUP($N12,УЧАСТНИКИ!$A$5:$K$1101,10,FALSE)</f>
        <v>#N/A</v>
      </c>
      <c r="N12" s="279" t="s">
        <v>228</v>
      </c>
    </row>
    <row r="13" spans="1:23" x14ac:dyDescent="0.25">
      <c r="A13" s="171">
        <f t="shared" si="0"/>
        <v>3</v>
      </c>
      <c r="B13" s="83" t="e">
        <f>VLOOKUP($N13,УЧАСТНИКИ!$A$5:$K$1101,3,FALSE)</f>
        <v>#N/A</v>
      </c>
      <c r="C13" s="250" t="e">
        <f>VLOOKUP($N13,УЧАСТНИКИ!$A$5:$K$1101,4,FALSE)</f>
        <v>#N/A</v>
      </c>
      <c r="D13" s="91" t="e">
        <f>VLOOKUP($N13,УЧАСТНИКИ!$A$5:$K$1101,8,FALSE)</f>
        <v>#N/A</v>
      </c>
      <c r="E13" s="83" t="e">
        <f>VLOOKUP($N13,УЧАСТНИКИ!$A$5:$K$1101,5,FALSE)</f>
        <v>#N/A</v>
      </c>
      <c r="F13" s="91" t="e">
        <f>VLOOKUP($N13,УЧАСТНИКИ!$A$5:$K$1101,7,FALSE)</f>
        <v>#N/A</v>
      </c>
      <c r="G13" s="69" t="e">
        <f>VLOOKUP($N13,УЧАСТНИКИ!$A$5:$K$1101,11,FALSE)</f>
        <v>#N/A</v>
      </c>
      <c r="H13" s="159">
        <v>20235</v>
      </c>
      <c r="I13" s="173" t="str">
        <f t="shared" si="1"/>
        <v>2:02.35</v>
      </c>
      <c r="J13" s="253"/>
      <c r="K13" s="174" t="str">
        <f t="shared" si="2"/>
        <v>МС</v>
      </c>
      <c r="L13" s="41" t="s">
        <v>168</v>
      </c>
      <c r="M13" s="83" t="e">
        <f>VLOOKUP($N13,УЧАСТНИКИ!$A$5:$K$1101,10,FALSE)</f>
        <v>#N/A</v>
      </c>
      <c r="N13" s="279" t="s">
        <v>223</v>
      </c>
    </row>
    <row r="14" spans="1:23" x14ac:dyDescent="0.25">
      <c r="A14" s="171">
        <f t="shared" si="0"/>
        <v>4</v>
      </c>
      <c r="B14" s="83" t="e">
        <f>VLOOKUP($N14,УЧАСТНИКИ!$A$5:$K$1101,3,FALSE)</f>
        <v>#N/A</v>
      </c>
      <c r="C14" s="250" t="e">
        <f>VLOOKUP($N14,УЧАСТНИКИ!$A$5:$K$1101,4,FALSE)</f>
        <v>#N/A</v>
      </c>
      <c r="D14" s="91" t="e">
        <f>VLOOKUP($N14,УЧАСТНИКИ!$A$5:$K$1101,8,FALSE)</f>
        <v>#N/A</v>
      </c>
      <c r="E14" s="83" t="e">
        <f>VLOOKUP($N14,УЧАСТНИКИ!$A$5:$K$1101,5,FALSE)</f>
        <v>#N/A</v>
      </c>
      <c r="F14" s="91" t="e">
        <f>VLOOKUP($N14,УЧАСТНИКИ!$A$5:$K$1101,7,FALSE)</f>
        <v>#N/A</v>
      </c>
      <c r="G14" s="69" t="e">
        <f>VLOOKUP($N14,УЧАСТНИКИ!$A$5:$K$1101,11,FALSE)</f>
        <v>#N/A</v>
      </c>
      <c r="H14" s="159">
        <v>20249</v>
      </c>
      <c r="I14" s="173" t="str">
        <f t="shared" si="1"/>
        <v>2:02.49</v>
      </c>
      <c r="J14" s="253"/>
      <c r="K14" s="174" t="str">
        <f t="shared" si="2"/>
        <v>МС</v>
      </c>
      <c r="L14" s="41" t="s">
        <v>169</v>
      </c>
      <c r="M14" s="83" t="e">
        <f>VLOOKUP($N14,УЧАСТНИКИ!$A$5:$K$1101,10,FALSE)</f>
        <v>#N/A</v>
      </c>
      <c r="N14" s="279" t="s">
        <v>391</v>
      </c>
    </row>
    <row r="15" spans="1:23" x14ac:dyDescent="0.25">
      <c r="A15" s="171">
        <f t="shared" si="0"/>
        <v>5</v>
      </c>
      <c r="B15" s="83" t="e">
        <f>VLOOKUP($N15,УЧАСТНИКИ!$A$5:$K$1101,3,FALSE)</f>
        <v>#N/A</v>
      </c>
      <c r="C15" s="250" t="e">
        <f>VLOOKUP($N15,УЧАСТНИКИ!$A$5:$K$1101,4,FALSE)</f>
        <v>#N/A</v>
      </c>
      <c r="D15" s="91" t="e">
        <f>VLOOKUP($N15,УЧАСТНИКИ!$A$5:$K$1101,8,FALSE)</f>
        <v>#N/A</v>
      </c>
      <c r="E15" s="83" t="e">
        <f>VLOOKUP($N15,УЧАСТНИКИ!$A$5:$K$1101,5,FALSE)</f>
        <v>#N/A</v>
      </c>
      <c r="F15" s="91" t="e">
        <f>VLOOKUP($N15,УЧАСТНИКИ!$A$5:$K$1101,7,FALSE)</f>
        <v>#N/A</v>
      </c>
      <c r="G15" s="69" t="e">
        <f>VLOOKUP($N15,УЧАСТНИКИ!$A$5:$K$1101,11,FALSE)</f>
        <v>#N/A</v>
      </c>
      <c r="H15" s="159">
        <v>20270</v>
      </c>
      <c r="I15" s="173" t="str">
        <f t="shared" si="1"/>
        <v>2:02.70</v>
      </c>
      <c r="J15" s="253"/>
      <c r="K15" s="174" t="str">
        <f t="shared" si="2"/>
        <v>МС</v>
      </c>
      <c r="L15" s="41" t="s">
        <v>170</v>
      </c>
      <c r="M15" s="83" t="e">
        <f>VLOOKUP($N15,УЧАСТНИКИ!$A$5:$K$1101,10,FALSE)</f>
        <v>#N/A</v>
      </c>
      <c r="N15" s="279" t="s">
        <v>203</v>
      </c>
    </row>
    <row r="16" spans="1:23" x14ac:dyDescent="0.25">
      <c r="A16" s="171">
        <f t="shared" si="0"/>
        <v>6</v>
      </c>
      <c r="B16" s="83" t="e">
        <f>VLOOKUP($N16,УЧАСТНИКИ!$A$5:$K$1101,3,FALSE)</f>
        <v>#N/A</v>
      </c>
      <c r="C16" s="250" t="e">
        <f>VLOOKUP($N16,УЧАСТНИКИ!$A$5:$K$1101,4,FALSE)</f>
        <v>#N/A</v>
      </c>
      <c r="D16" s="91" t="e">
        <f>VLOOKUP($N16,УЧАСТНИКИ!$A$5:$K$1101,8,FALSE)</f>
        <v>#N/A</v>
      </c>
      <c r="E16" s="83" t="e">
        <f>VLOOKUP($N16,УЧАСТНИКИ!$A$5:$K$1101,5,FALSE)</f>
        <v>#N/A</v>
      </c>
      <c r="F16" s="91" t="e">
        <f>VLOOKUP($N16,УЧАСТНИКИ!$A$5:$K$1101,7,FALSE)</f>
        <v>#N/A</v>
      </c>
      <c r="G16" s="69" t="e">
        <f>VLOOKUP($N16,УЧАСТНИКИ!$A$5:$K$1101,11,FALSE)</f>
        <v>#N/A</v>
      </c>
      <c r="H16" s="159">
        <v>20295</v>
      </c>
      <c r="I16" s="173" t="str">
        <f t="shared" si="1"/>
        <v>2:02.95</v>
      </c>
      <c r="J16" s="253"/>
      <c r="K16" s="174" t="str">
        <f t="shared" si="2"/>
        <v>МС</v>
      </c>
      <c r="L16" s="41" t="s">
        <v>174</v>
      </c>
      <c r="M16" s="83" t="e">
        <f>VLOOKUP($N16,УЧАСТНИКИ!$A$5:$K$1101,10,FALSE)</f>
        <v>#N/A</v>
      </c>
      <c r="N16" s="279" t="s">
        <v>193</v>
      </c>
    </row>
    <row r="17" spans="1:14" x14ac:dyDescent="0.25">
      <c r="A17" s="171">
        <f t="shared" si="0"/>
        <v>7</v>
      </c>
      <c r="B17" s="83" t="e">
        <f>VLOOKUP($N17,УЧАСТНИКИ!$A$5:$K$1101,3,FALSE)</f>
        <v>#N/A</v>
      </c>
      <c r="C17" s="250" t="e">
        <f>VLOOKUP($N17,УЧАСТНИКИ!$A$5:$K$1101,4,FALSE)</f>
        <v>#N/A</v>
      </c>
      <c r="D17" s="91" t="e">
        <f>VLOOKUP($N17,УЧАСТНИКИ!$A$5:$K$1101,8,FALSE)</f>
        <v>#N/A</v>
      </c>
      <c r="E17" s="83" t="e">
        <f>VLOOKUP($N17,УЧАСТНИКИ!$A$5:$K$1101,5,FALSE)</f>
        <v>#N/A</v>
      </c>
      <c r="F17" s="91" t="e">
        <f>VLOOKUP($N17,УЧАСТНИКИ!$A$5:$K$1101,7,FALSE)</f>
        <v>#N/A</v>
      </c>
      <c r="G17" s="69" t="e">
        <f>VLOOKUP($N17,УЧАСТНИКИ!$A$5:$K$1101,11,FALSE)</f>
        <v>#N/A</v>
      </c>
      <c r="H17" s="159">
        <v>20426</v>
      </c>
      <c r="I17" s="173" t="str">
        <f t="shared" si="1"/>
        <v>2:04.26</v>
      </c>
      <c r="J17" s="253"/>
      <c r="K17" s="174" t="str">
        <f t="shared" si="2"/>
        <v>МС</v>
      </c>
      <c r="L17" s="41" t="s">
        <v>111</v>
      </c>
      <c r="M17" s="83" t="e">
        <f>VLOOKUP($N17,УЧАСТНИКИ!$A$5:$K$1101,10,FALSE)</f>
        <v>#N/A</v>
      </c>
      <c r="N17" s="279" t="s">
        <v>192</v>
      </c>
    </row>
    <row r="18" spans="1:14" x14ac:dyDescent="0.25">
      <c r="A18" s="171">
        <f t="shared" si="0"/>
        <v>8</v>
      </c>
      <c r="B18" s="83" t="e">
        <f>VLOOKUP($N18,УЧАСТНИКИ!$A$5:$K$1101,3,FALSE)</f>
        <v>#N/A</v>
      </c>
      <c r="C18" s="250" t="e">
        <f>VLOOKUP($N18,УЧАСТНИКИ!$A$5:$K$1101,4,FALSE)</f>
        <v>#N/A</v>
      </c>
      <c r="D18" s="91" t="e">
        <f>VLOOKUP($N18,УЧАСТНИКИ!$A$5:$K$1101,8,FALSE)</f>
        <v>#N/A</v>
      </c>
      <c r="E18" s="83" t="e">
        <f>VLOOKUP($N18,УЧАСТНИКИ!$A$5:$K$1101,5,FALSE)</f>
        <v>#N/A</v>
      </c>
      <c r="F18" s="91" t="e">
        <f>VLOOKUP($N18,УЧАСТНИКИ!$A$5:$K$1101,7,FALSE)</f>
        <v>#N/A</v>
      </c>
      <c r="G18" s="69" t="e">
        <f>VLOOKUP($N18,УЧАСТНИКИ!$A$5:$K$1101,11,FALSE)</f>
        <v>#N/A</v>
      </c>
      <c r="H18" s="159">
        <v>20446</v>
      </c>
      <c r="I18" s="173" t="str">
        <f t="shared" si="1"/>
        <v>2:04.46</v>
      </c>
      <c r="J18" s="253"/>
      <c r="K18" s="174" t="str">
        <f t="shared" si="2"/>
        <v>МС</v>
      </c>
      <c r="L18" s="41" t="s">
        <v>175</v>
      </c>
      <c r="M18" s="83" t="e">
        <f>VLOOKUP($N18,УЧАСТНИКИ!$A$5:$K$1101,10,FALSE)</f>
        <v>#N/A</v>
      </c>
      <c r="N18" s="34" t="s">
        <v>371</v>
      </c>
    </row>
    <row r="19" spans="1:14" x14ac:dyDescent="0.25">
      <c r="A19" s="171">
        <f t="shared" si="0"/>
        <v>9</v>
      </c>
      <c r="B19" s="83" t="e">
        <f>VLOOKUP($N19,УЧАСТНИКИ!$A$5:$K$1101,3,FALSE)</f>
        <v>#N/A</v>
      </c>
      <c r="C19" s="250" t="e">
        <f>VLOOKUP($N19,УЧАСТНИКИ!$A$5:$K$1101,4,FALSE)</f>
        <v>#N/A</v>
      </c>
      <c r="D19" s="91" t="e">
        <f>VLOOKUP($N19,УЧАСТНИКИ!$A$5:$K$1101,8,FALSE)</f>
        <v>#N/A</v>
      </c>
      <c r="E19" s="83" t="e">
        <f>VLOOKUP($N19,УЧАСТНИКИ!$A$5:$K$1101,5,FALSE)</f>
        <v>#N/A</v>
      </c>
      <c r="F19" s="91" t="e">
        <f>VLOOKUP($N19,УЧАСТНИКИ!$A$5:$K$1101,7,FALSE)</f>
        <v>#N/A</v>
      </c>
      <c r="G19" s="69" t="e">
        <f>VLOOKUP($N19,УЧАСТНИКИ!$A$5:$K$1101,11,FALSE)</f>
        <v>#N/A</v>
      </c>
      <c r="H19" s="159">
        <v>20492</v>
      </c>
      <c r="I19" s="173" t="str">
        <f t="shared" si="1"/>
        <v>2:04.92</v>
      </c>
      <c r="J19" s="253"/>
      <c r="K19" s="174" t="str">
        <f t="shared" si="2"/>
        <v>МС</v>
      </c>
      <c r="L19" s="41" t="s">
        <v>111</v>
      </c>
      <c r="M19" s="83" t="e">
        <f>VLOOKUP($N19,УЧАСТНИКИ!$A$5:$K$1101,10,FALSE)</f>
        <v>#N/A</v>
      </c>
      <c r="N19" s="279" t="s">
        <v>355</v>
      </c>
    </row>
    <row r="20" spans="1:14" x14ac:dyDescent="0.25">
      <c r="A20" s="171">
        <f t="shared" si="0"/>
        <v>10</v>
      </c>
      <c r="B20" s="83" t="e">
        <f>VLOOKUP($N20,УЧАСТНИКИ!$A$5:$K$1101,3,FALSE)</f>
        <v>#N/A</v>
      </c>
      <c r="C20" s="250" t="e">
        <f>VLOOKUP($N20,УЧАСТНИКИ!$A$5:$K$1101,4,FALSE)</f>
        <v>#N/A</v>
      </c>
      <c r="D20" s="91" t="e">
        <f>VLOOKUP($N20,УЧАСТНИКИ!$A$5:$K$1101,8,FALSE)</f>
        <v>#N/A</v>
      </c>
      <c r="E20" s="83" t="e">
        <f>VLOOKUP($N20,УЧАСТНИКИ!$A$5:$K$1101,5,FALSE)</f>
        <v>#N/A</v>
      </c>
      <c r="F20" s="91" t="e">
        <f>VLOOKUP($N20,УЧАСТНИКИ!$A$5:$K$1101,7,FALSE)</f>
        <v>#N/A</v>
      </c>
      <c r="G20" s="69" t="e">
        <f>VLOOKUP($N20,УЧАСТНИКИ!$A$5:$K$1101,11,FALSE)</f>
        <v>#N/A</v>
      </c>
      <c r="H20" s="159">
        <v>20505</v>
      </c>
      <c r="I20" s="173" t="str">
        <f t="shared" si="1"/>
        <v>2:05.05</v>
      </c>
      <c r="J20" s="253"/>
      <c r="K20" s="174" t="str">
        <f t="shared" si="2"/>
        <v>МС</v>
      </c>
      <c r="L20" s="41" t="s">
        <v>176</v>
      </c>
      <c r="M20" s="83" t="e">
        <f>VLOOKUP($N20,УЧАСТНИКИ!$A$5:$K$1101,10,FALSE)</f>
        <v>#N/A</v>
      </c>
      <c r="N20" s="279" t="s">
        <v>308</v>
      </c>
    </row>
    <row r="21" spans="1:14" x14ac:dyDescent="0.25">
      <c r="A21" s="171">
        <f t="shared" si="0"/>
        <v>11</v>
      </c>
      <c r="B21" s="83" t="e">
        <f>VLOOKUP($N21,УЧАСТНИКИ!$A$5:$K$1101,3,FALSE)</f>
        <v>#N/A</v>
      </c>
      <c r="C21" s="250" t="e">
        <f>VLOOKUP($N21,УЧАСТНИКИ!$A$5:$K$1101,4,FALSE)</f>
        <v>#N/A</v>
      </c>
      <c r="D21" s="91" t="e">
        <f>VLOOKUP($N21,УЧАСТНИКИ!$A$5:$K$1101,8,FALSE)</f>
        <v>#N/A</v>
      </c>
      <c r="E21" s="83" t="e">
        <f>VLOOKUP($N21,УЧАСТНИКИ!$A$5:$K$1101,5,FALSE)</f>
        <v>#N/A</v>
      </c>
      <c r="F21" s="91" t="e">
        <f>VLOOKUP($N21,УЧАСТНИКИ!$A$5:$K$1101,7,FALSE)</f>
        <v>#N/A</v>
      </c>
      <c r="G21" s="69" t="e">
        <f>VLOOKUP($N21,УЧАСТНИКИ!$A$5:$K$1101,11,FALSE)</f>
        <v>#N/A</v>
      </c>
      <c r="H21" s="159">
        <v>20532</v>
      </c>
      <c r="I21" s="173" t="str">
        <f t="shared" si="1"/>
        <v>2:05.32</v>
      </c>
      <c r="J21" s="253"/>
      <c r="K21" s="174" t="str">
        <f t="shared" si="2"/>
        <v>КМС</v>
      </c>
      <c r="L21" s="41" t="s">
        <v>89</v>
      </c>
      <c r="M21" s="83" t="e">
        <f>VLOOKUP($N21,УЧАСТНИКИ!$A$5:$K$1101,10,FALSE)</f>
        <v>#N/A</v>
      </c>
      <c r="N21" s="279" t="s">
        <v>188</v>
      </c>
    </row>
    <row r="22" spans="1:14" x14ac:dyDescent="0.25">
      <c r="A22" s="171">
        <f t="shared" si="0"/>
        <v>12</v>
      </c>
      <c r="B22" s="83" t="e">
        <f>VLOOKUP($N22,УЧАСТНИКИ!$A$5:$K$1101,3,FALSE)</f>
        <v>#N/A</v>
      </c>
      <c r="C22" s="250" t="e">
        <f>VLOOKUP($N22,УЧАСТНИКИ!$A$5:$K$1101,4,FALSE)</f>
        <v>#N/A</v>
      </c>
      <c r="D22" s="91" t="e">
        <f>VLOOKUP($N22,УЧАСТНИКИ!$A$5:$K$1101,8,FALSE)</f>
        <v>#N/A</v>
      </c>
      <c r="E22" s="83" t="e">
        <f>VLOOKUP($N22,УЧАСТНИКИ!$A$5:$K$1101,5,FALSE)</f>
        <v>#N/A</v>
      </c>
      <c r="F22" s="91" t="e">
        <f>VLOOKUP($N22,УЧАСТНИКИ!$A$5:$K$1101,7,FALSE)</f>
        <v>#N/A</v>
      </c>
      <c r="G22" s="69" t="e">
        <f>VLOOKUP($N22,УЧАСТНИКИ!$A$5:$K$1101,11,FALSE)</f>
        <v>#N/A</v>
      </c>
      <c r="H22" s="159">
        <v>20572</v>
      </c>
      <c r="I22" s="173" t="str">
        <f t="shared" si="1"/>
        <v>2:05.72</v>
      </c>
      <c r="J22" s="253"/>
      <c r="K22" s="174" t="str">
        <f t="shared" si="2"/>
        <v>КМС</v>
      </c>
      <c r="L22" s="41" t="s">
        <v>90</v>
      </c>
      <c r="M22" s="83" t="e">
        <f>VLOOKUP($N22,УЧАСТНИКИ!$A$5:$K$1101,10,FALSE)</f>
        <v>#N/A</v>
      </c>
      <c r="N22" s="279" t="s">
        <v>267</v>
      </c>
    </row>
    <row r="23" spans="1:14" x14ac:dyDescent="0.25">
      <c r="A23" s="171">
        <f t="shared" si="0"/>
        <v>13</v>
      </c>
      <c r="B23" s="83" t="e">
        <f>VLOOKUP($N23,УЧАСТНИКИ!$A$5:$K$1101,3,FALSE)</f>
        <v>#N/A</v>
      </c>
      <c r="C23" s="250" t="e">
        <f>VLOOKUP($N23,УЧАСТНИКИ!$A$5:$K$1101,4,FALSE)</f>
        <v>#N/A</v>
      </c>
      <c r="D23" s="91" t="e">
        <f>VLOOKUP($N23,УЧАСТНИКИ!$A$5:$K$1101,8,FALSE)</f>
        <v>#N/A</v>
      </c>
      <c r="E23" s="83" t="e">
        <f>VLOOKUP($N23,УЧАСТНИКИ!$A$5:$K$1101,5,FALSE)</f>
        <v>#N/A</v>
      </c>
      <c r="F23" s="91" t="e">
        <f>VLOOKUP($N23,УЧАСТНИКИ!$A$5:$K$1101,7,FALSE)</f>
        <v>#N/A</v>
      </c>
      <c r="G23" s="69" t="e">
        <f>VLOOKUP($N23,УЧАСТНИКИ!$A$5:$K$1101,11,FALSE)</f>
        <v>#N/A</v>
      </c>
      <c r="H23" s="159">
        <v>20614</v>
      </c>
      <c r="I23" s="173" t="str">
        <f t="shared" si="1"/>
        <v>2:06.14</v>
      </c>
      <c r="J23" s="253"/>
      <c r="K23" s="174" t="str">
        <f t="shared" si="2"/>
        <v>КМС</v>
      </c>
      <c r="L23" s="41" t="s">
        <v>111</v>
      </c>
      <c r="M23" s="83" t="e">
        <f>VLOOKUP($N23,УЧАСТНИКИ!$A$5:$K$1101,10,FALSE)</f>
        <v>#N/A</v>
      </c>
      <c r="N23" s="279" t="s">
        <v>277</v>
      </c>
    </row>
    <row r="24" spans="1:14" x14ac:dyDescent="0.25">
      <c r="A24" s="171">
        <f t="shared" si="0"/>
        <v>14</v>
      </c>
      <c r="B24" s="83" t="e">
        <f>VLOOKUP($N24,УЧАСТНИКИ!$A$5:$K$1101,3,FALSE)</f>
        <v>#N/A</v>
      </c>
      <c r="C24" s="250" t="e">
        <f>VLOOKUP($N24,УЧАСТНИКИ!$A$5:$K$1101,4,FALSE)</f>
        <v>#N/A</v>
      </c>
      <c r="D24" s="91" t="e">
        <f>VLOOKUP($N24,УЧАСТНИКИ!$A$5:$K$1101,8,FALSE)</f>
        <v>#N/A</v>
      </c>
      <c r="E24" s="83" t="e">
        <f>VLOOKUP($N24,УЧАСТНИКИ!$A$5:$K$1101,5,FALSE)</f>
        <v>#N/A</v>
      </c>
      <c r="F24" s="91" t="e">
        <f>VLOOKUP($N24,УЧАСТНИКИ!$A$5:$K$1101,7,FALSE)</f>
        <v>#N/A</v>
      </c>
      <c r="G24" s="69" t="e">
        <f>VLOOKUP($N24,УЧАСТНИКИ!$A$5:$K$1101,11,FALSE)</f>
        <v>#N/A</v>
      </c>
      <c r="H24" s="159">
        <v>20628</v>
      </c>
      <c r="I24" s="173" t="str">
        <f t="shared" si="1"/>
        <v>2:06.28</v>
      </c>
      <c r="J24" s="253"/>
      <c r="K24" s="174" t="str">
        <f t="shared" si="2"/>
        <v>КМС</v>
      </c>
      <c r="L24" s="41" t="s">
        <v>84</v>
      </c>
      <c r="M24" s="83" t="e">
        <f>VLOOKUP($N24,УЧАСТНИКИ!$A$5:$K$1101,10,FALSE)</f>
        <v>#N/A</v>
      </c>
      <c r="N24" s="279" t="s">
        <v>144</v>
      </c>
    </row>
    <row r="25" spans="1:14" x14ac:dyDescent="0.25">
      <c r="A25" s="171">
        <f t="shared" si="0"/>
        <v>15</v>
      </c>
      <c r="B25" s="83" t="e">
        <f>VLOOKUP($N25,УЧАСТНИКИ!$A$5:$K$1101,3,FALSE)</f>
        <v>#N/A</v>
      </c>
      <c r="C25" s="250" t="e">
        <f>VLOOKUP($N25,УЧАСТНИКИ!$A$5:$K$1101,4,FALSE)</f>
        <v>#N/A</v>
      </c>
      <c r="D25" s="91" t="e">
        <f>VLOOKUP($N25,УЧАСТНИКИ!$A$5:$K$1101,8,FALSE)</f>
        <v>#N/A</v>
      </c>
      <c r="E25" s="83" t="e">
        <f>VLOOKUP($N25,УЧАСТНИКИ!$A$5:$K$1101,5,FALSE)</f>
        <v>#N/A</v>
      </c>
      <c r="F25" s="91" t="e">
        <f>VLOOKUP($N25,УЧАСТНИКИ!$A$5:$K$1101,7,FALSE)</f>
        <v>#N/A</v>
      </c>
      <c r="G25" s="69" t="e">
        <f>VLOOKUP($N25,УЧАСТНИКИ!$A$5:$K$1101,11,FALSE)</f>
        <v>#N/A</v>
      </c>
      <c r="H25" s="159">
        <v>20675</v>
      </c>
      <c r="I25" s="173" t="str">
        <f t="shared" si="1"/>
        <v>2:06.75</v>
      </c>
      <c r="J25" s="253"/>
      <c r="K25" s="174" t="str">
        <f t="shared" si="2"/>
        <v>КМС</v>
      </c>
      <c r="L25" s="41" t="s">
        <v>46</v>
      </c>
      <c r="M25" s="83" t="e">
        <f>VLOOKUP($N25,УЧАСТНИКИ!$A$5:$K$1101,10,FALSE)</f>
        <v>#N/A</v>
      </c>
      <c r="N25" s="279" t="s">
        <v>358</v>
      </c>
    </row>
    <row r="26" spans="1:14" x14ac:dyDescent="0.25">
      <c r="A26" s="171">
        <f t="shared" si="0"/>
        <v>16</v>
      </c>
      <c r="B26" s="83" t="e">
        <f>VLOOKUP($N26,УЧАСТНИКИ!$A$5:$K$1101,3,FALSE)</f>
        <v>#N/A</v>
      </c>
      <c r="C26" s="250" t="e">
        <f>VLOOKUP($N26,УЧАСТНИКИ!$A$5:$K$1101,4,FALSE)</f>
        <v>#N/A</v>
      </c>
      <c r="D26" s="91" t="e">
        <f>VLOOKUP($N26,УЧАСТНИКИ!$A$5:$K$1101,8,FALSE)</f>
        <v>#N/A</v>
      </c>
      <c r="E26" s="83" t="e">
        <f>VLOOKUP($N26,УЧАСТНИКИ!$A$5:$K$1101,5,FALSE)</f>
        <v>#N/A</v>
      </c>
      <c r="F26" s="91" t="e">
        <f>VLOOKUP($N26,УЧАСТНИКИ!$A$5:$K$1101,7,FALSE)</f>
        <v>#N/A</v>
      </c>
      <c r="G26" s="69" t="e">
        <f>VLOOKUP($N26,УЧАСТНИКИ!$A$5:$K$1101,11,FALSE)</f>
        <v>#N/A</v>
      </c>
      <c r="H26" s="159">
        <v>20683</v>
      </c>
      <c r="I26" s="173" t="str">
        <f t="shared" si="1"/>
        <v>2:06.83</v>
      </c>
      <c r="J26" s="253"/>
      <c r="K26" s="174" t="str">
        <f t="shared" si="2"/>
        <v>КМС</v>
      </c>
      <c r="L26" s="41" t="s">
        <v>45</v>
      </c>
      <c r="M26" s="83" t="e">
        <f>VLOOKUP($N26,УЧАСТНИКИ!$A$5:$K$1101,10,FALSE)</f>
        <v>#N/A</v>
      </c>
      <c r="N26" s="279" t="s">
        <v>134</v>
      </c>
    </row>
    <row r="27" spans="1:14" x14ac:dyDescent="0.25">
      <c r="A27" s="171">
        <f t="shared" si="0"/>
        <v>17</v>
      </c>
      <c r="B27" s="83" t="e">
        <f>VLOOKUP($N27,УЧАСТНИКИ!$A$5:$K$1101,3,FALSE)</f>
        <v>#N/A</v>
      </c>
      <c r="C27" s="250" t="e">
        <f>VLOOKUP($N27,УЧАСТНИКИ!$A$5:$K$1101,4,FALSE)</f>
        <v>#N/A</v>
      </c>
      <c r="D27" s="91" t="e">
        <f>VLOOKUP($N27,УЧАСТНИКИ!$A$5:$K$1101,8,FALSE)</f>
        <v>#N/A</v>
      </c>
      <c r="E27" s="83" t="e">
        <f>VLOOKUP($N27,УЧАСТНИКИ!$A$5:$K$1101,5,FALSE)</f>
        <v>#N/A</v>
      </c>
      <c r="F27" s="91" t="e">
        <f>VLOOKUP($N27,УЧАСТНИКИ!$A$5:$K$1101,7,FALSE)</f>
        <v>#N/A</v>
      </c>
      <c r="G27" s="69" t="e">
        <f>VLOOKUP($N27,УЧАСТНИКИ!$A$5:$K$1101,11,FALSE)</f>
        <v>#N/A</v>
      </c>
      <c r="H27" s="159">
        <v>20759</v>
      </c>
      <c r="I27" s="173" t="str">
        <f t="shared" si="1"/>
        <v>2:07.59</v>
      </c>
      <c r="J27" s="253"/>
      <c r="K27" s="174" t="str">
        <f t="shared" si="2"/>
        <v>КМС</v>
      </c>
      <c r="L27" s="41" t="s">
        <v>44</v>
      </c>
      <c r="M27" s="83" t="e">
        <f>VLOOKUP($N27,УЧАСТНИКИ!$A$5:$K$1101,10,FALSE)</f>
        <v>#N/A</v>
      </c>
      <c r="N27" s="34" t="s">
        <v>89</v>
      </c>
    </row>
    <row r="28" spans="1:14" x14ac:dyDescent="0.25">
      <c r="A28" s="171">
        <f t="shared" si="0"/>
        <v>18</v>
      </c>
      <c r="B28" s="83" t="e">
        <f>VLOOKUP($N28,УЧАСТНИКИ!$A$5:$K$1101,3,FALSE)</f>
        <v>#N/A</v>
      </c>
      <c r="C28" s="250" t="e">
        <f>VLOOKUP($N28,УЧАСТНИКИ!$A$5:$K$1101,4,FALSE)</f>
        <v>#N/A</v>
      </c>
      <c r="D28" s="91" t="e">
        <f>VLOOKUP($N28,УЧАСТНИКИ!$A$5:$K$1101,8,FALSE)</f>
        <v>#N/A</v>
      </c>
      <c r="E28" s="83" t="e">
        <f>VLOOKUP($N28,УЧАСТНИКИ!$A$5:$K$1101,5,FALSE)</f>
        <v>#N/A</v>
      </c>
      <c r="F28" s="91" t="e">
        <f>VLOOKUP($N28,УЧАСТНИКИ!$A$5:$K$1101,7,FALSE)</f>
        <v>#N/A</v>
      </c>
      <c r="G28" s="69" t="e">
        <f>VLOOKUP($N28,УЧАСТНИКИ!$A$5:$K$1101,11,FALSE)</f>
        <v>#N/A</v>
      </c>
      <c r="H28" s="159">
        <v>20802</v>
      </c>
      <c r="I28" s="173" t="str">
        <f t="shared" si="1"/>
        <v>2:08.02</v>
      </c>
      <c r="J28" s="253"/>
      <c r="K28" s="174" t="str">
        <f t="shared" si="2"/>
        <v>КМС</v>
      </c>
      <c r="L28" s="41" t="s">
        <v>43</v>
      </c>
      <c r="M28" s="83" t="e">
        <f>VLOOKUP($N28,УЧАСТНИКИ!$A$5:$K$1101,10,FALSE)</f>
        <v>#N/A</v>
      </c>
      <c r="N28" s="279" t="s">
        <v>224</v>
      </c>
    </row>
    <row r="29" spans="1:14" x14ac:dyDescent="0.25">
      <c r="A29" s="171">
        <f t="shared" si="0"/>
        <v>19</v>
      </c>
      <c r="B29" s="83" t="e">
        <f>VLOOKUP($N29,УЧАСТНИКИ!$A$5:$K$1101,3,FALSE)</f>
        <v>#N/A</v>
      </c>
      <c r="C29" s="250" t="e">
        <f>VLOOKUP($N29,УЧАСТНИКИ!$A$5:$K$1101,4,FALSE)</f>
        <v>#N/A</v>
      </c>
      <c r="D29" s="91" t="e">
        <f>VLOOKUP($N29,УЧАСТНИКИ!$A$5:$K$1101,8,FALSE)</f>
        <v>#N/A</v>
      </c>
      <c r="E29" s="83" t="e">
        <f>VLOOKUP($N29,УЧАСТНИКИ!$A$5:$K$1101,5,FALSE)</f>
        <v>#N/A</v>
      </c>
      <c r="F29" s="91" t="e">
        <f>VLOOKUP($N29,УЧАСТНИКИ!$A$5:$K$1101,7,FALSE)</f>
        <v>#N/A</v>
      </c>
      <c r="G29" s="69" t="e">
        <f>VLOOKUP($N29,УЧАСТНИКИ!$A$5:$K$1101,11,FALSE)</f>
        <v>#N/A</v>
      </c>
      <c r="H29" s="159">
        <v>21082</v>
      </c>
      <c r="I29" s="173" t="str">
        <f t="shared" si="1"/>
        <v>2:10.82</v>
      </c>
      <c r="J29" s="253"/>
      <c r="K29" s="174" t="str">
        <f t="shared" si="2"/>
        <v>КМС</v>
      </c>
      <c r="L29" s="41" t="s">
        <v>42</v>
      </c>
      <c r="M29" s="83" t="e">
        <f>VLOOKUP($N29,УЧАСТНИКИ!$A$5:$K$1101,10,FALSE)</f>
        <v>#N/A</v>
      </c>
      <c r="N29" s="279" t="s">
        <v>363</v>
      </c>
    </row>
    <row r="30" spans="1:14" x14ac:dyDescent="0.25">
      <c r="A30" s="171">
        <f t="shared" si="0"/>
        <v>20</v>
      </c>
      <c r="B30" s="83" t="e">
        <f>VLOOKUP($N30,УЧАСТНИКИ!$A$5:$K$1101,3,FALSE)</f>
        <v>#N/A</v>
      </c>
      <c r="C30" s="250" t="e">
        <f>VLOOKUP($N30,УЧАСТНИКИ!$A$5:$K$1101,4,FALSE)</f>
        <v>#N/A</v>
      </c>
      <c r="D30" s="91" t="e">
        <f>VLOOKUP($N30,УЧАСТНИКИ!$A$5:$K$1101,8,FALSE)</f>
        <v>#N/A</v>
      </c>
      <c r="E30" s="83" t="e">
        <f>VLOOKUP($N30,УЧАСТНИКИ!$A$5:$K$1101,5,FALSE)</f>
        <v>#N/A</v>
      </c>
      <c r="F30" s="91" t="e">
        <f>VLOOKUP($N30,УЧАСТНИКИ!$A$5:$K$1101,7,FALSE)</f>
        <v>#N/A</v>
      </c>
      <c r="G30" s="69" t="e">
        <f>VLOOKUP($N30,УЧАСТНИКИ!$A$5:$K$1101,11,FALSE)</f>
        <v>#N/A</v>
      </c>
      <c r="H30" s="159">
        <v>21096</v>
      </c>
      <c r="I30" s="173" t="str">
        <f t="shared" si="1"/>
        <v>2:10.96</v>
      </c>
      <c r="J30" s="253"/>
      <c r="K30" s="174" t="str">
        <f t="shared" si="2"/>
        <v>КМС</v>
      </c>
      <c r="L30" s="41" t="s">
        <v>111</v>
      </c>
      <c r="M30" s="83" t="e">
        <f>VLOOKUP($N30,УЧАСТНИКИ!$A$5:$K$1101,10,FALSE)</f>
        <v>#N/A</v>
      </c>
      <c r="N30" s="279" t="s">
        <v>384</v>
      </c>
    </row>
    <row r="31" spans="1:14" x14ac:dyDescent="0.25">
      <c r="A31" s="171">
        <f t="shared" si="0"/>
        <v>21</v>
      </c>
      <c r="B31" s="83" t="e">
        <f>VLOOKUP($N31,УЧАСТНИКИ!$A$5:$K$1101,3,FALSE)</f>
        <v>#N/A</v>
      </c>
      <c r="C31" s="250" t="e">
        <f>VLOOKUP($N31,УЧАСТНИКИ!$A$5:$K$1101,4,FALSE)</f>
        <v>#N/A</v>
      </c>
      <c r="D31" s="91" t="e">
        <f>VLOOKUP($N31,УЧАСТНИКИ!$A$5:$K$1101,8,FALSE)</f>
        <v>#N/A</v>
      </c>
      <c r="E31" s="83" t="e">
        <f>VLOOKUP($N31,УЧАСТНИКИ!$A$5:$K$1101,5,FALSE)</f>
        <v>#N/A</v>
      </c>
      <c r="F31" s="91" t="e">
        <f>VLOOKUP($N31,УЧАСТНИКИ!$A$5:$K$1101,7,FALSE)</f>
        <v>#N/A</v>
      </c>
      <c r="G31" s="69" t="e">
        <f>VLOOKUP($N31,УЧАСТНИКИ!$A$5:$K$1101,11,FALSE)</f>
        <v>#N/A</v>
      </c>
      <c r="H31" s="159">
        <v>21164</v>
      </c>
      <c r="I31" s="173" t="str">
        <f t="shared" si="1"/>
        <v>2:11.64</v>
      </c>
      <c r="J31" s="253"/>
      <c r="K31" s="174" t="str">
        <f t="shared" si="2"/>
        <v>КМС</v>
      </c>
      <c r="L31" s="41" t="s">
        <v>111</v>
      </c>
      <c r="M31" s="83" t="e">
        <f>VLOOKUP($N31,УЧАСТНИКИ!$A$5:$K$1101,10,FALSE)</f>
        <v>#N/A</v>
      </c>
      <c r="N31" s="279" t="s">
        <v>250</v>
      </c>
    </row>
    <row r="32" spans="1:14" x14ac:dyDescent="0.25">
      <c r="A32" s="91"/>
      <c r="C32" s="49"/>
      <c r="D32" s="49"/>
      <c r="I32" s="49"/>
      <c r="J32" s="49"/>
      <c r="L32" s="49"/>
    </row>
    <row r="33" spans="1:12" x14ac:dyDescent="0.25">
      <c r="A33" s="91"/>
      <c r="C33" s="49"/>
      <c r="D33" s="49"/>
      <c r="I33" s="49"/>
      <c r="J33" s="49"/>
      <c r="L33" s="49"/>
    </row>
    <row r="34" spans="1:12" x14ac:dyDescent="0.25">
      <c r="A34" s="91"/>
      <c r="C34" s="49"/>
      <c r="D34" s="49"/>
      <c r="I34" s="49"/>
      <c r="J34" s="49"/>
      <c r="L34" s="49"/>
    </row>
    <row r="35" spans="1:12" x14ac:dyDescent="0.25">
      <c r="A35" s="91"/>
      <c r="C35" s="49"/>
      <c r="D35" s="49"/>
      <c r="I35" s="49"/>
      <c r="J35" s="49"/>
      <c r="L35" s="49"/>
    </row>
    <row r="36" spans="1:12" x14ac:dyDescent="0.25">
      <c r="A36" s="91"/>
      <c r="C36" s="49"/>
      <c r="D36" s="49"/>
      <c r="I36" s="49"/>
      <c r="J36" s="49"/>
      <c r="L36" s="49"/>
    </row>
    <row r="37" spans="1:12" x14ac:dyDescent="0.25">
      <c r="A37" s="91"/>
      <c r="C37" s="49"/>
      <c r="D37" s="49"/>
      <c r="I37" s="49"/>
      <c r="J37" s="49"/>
      <c r="L37" s="49"/>
    </row>
    <row r="38" spans="1:12" x14ac:dyDescent="0.25">
      <c r="A38" s="91"/>
      <c r="C38" s="49"/>
      <c r="D38" s="49"/>
      <c r="I38" s="49"/>
      <c r="J38" s="49"/>
      <c r="L38" s="49"/>
    </row>
    <row r="39" spans="1:12" x14ac:dyDescent="0.25">
      <c r="A39" s="91"/>
      <c r="C39" s="49"/>
      <c r="D39" s="49"/>
      <c r="I39" s="49"/>
      <c r="J39" s="49"/>
      <c r="L39" s="49"/>
    </row>
    <row r="40" spans="1:12" x14ac:dyDescent="0.25">
      <c r="A40" s="91"/>
      <c r="C40" s="49"/>
      <c r="D40" s="49"/>
      <c r="I40" s="49"/>
      <c r="J40" s="49"/>
      <c r="L40" s="49"/>
    </row>
    <row r="41" spans="1:12" x14ac:dyDescent="0.25">
      <c r="A41" s="91"/>
      <c r="C41" s="49"/>
      <c r="D41" s="49"/>
      <c r="I41" s="49"/>
      <c r="J41" s="49"/>
      <c r="L41" s="49"/>
    </row>
    <row r="42" spans="1:12" x14ac:dyDescent="0.25">
      <c r="A42" s="91"/>
      <c r="C42" s="49"/>
      <c r="D42" s="49"/>
      <c r="I42" s="49"/>
      <c r="J42" s="49"/>
      <c r="L42" s="49"/>
    </row>
    <row r="43" spans="1:12" x14ac:dyDescent="0.25">
      <c r="A43" s="91"/>
      <c r="C43" s="49"/>
      <c r="D43" s="49"/>
      <c r="I43" s="49"/>
      <c r="J43" s="49"/>
      <c r="L43" s="49"/>
    </row>
    <row r="44" spans="1:12" x14ac:dyDescent="0.25">
      <c r="A44" s="91"/>
      <c r="C44" s="49"/>
      <c r="D44" s="49"/>
      <c r="I44" s="49"/>
      <c r="J44" s="49"/>
      <c r="L44" s="49"/>
    </row>
    <row r="45" spans="1:12" x14ac:dyDescent="0.25">
      <c r="A45" s="91"/>
      <c r="C45" s="49"/>
      <c r="D45" s="49"/>
      <c r="I45" s="49"/>
      <c r="J45" s="49"/>
      <c r="L45" s="49"/>
    </row>
    <row r="46" spans="1:12" x14ac:dyDescent="0.25">
      <c r="A46" s="91"/>
      <c r="C46" s="49"/>
      <c r="D46" s="49"/>
      <c r="I46" s="49"/>
      <c r="J46" s="49"/>
      <c r="L46" s="49"/>
    </row>
    <row r="47" spans="1:12" x14ac:dyDescent="0.25">
      <c r="A47" s="91"/>
      <c r="C47" s="49"/>
      <c r="D47" s="49"/>
      <c r="I47" s="49"/>
      <c r="J47" s="49"/>
      <c r="L47" s="49"/>
    </row>
    <row r="48" spans="1:12" x14ac:dyDescent="0.25">
      <c r="A48" s="91"/>
      <c r="C48" s="49"/>
      <c r="D48" s="49"/>
      <c r="I48" s="49"/>
      <c r="J48" s="49"/>
      <c r="L48" s="49"/>
    </row>
    <row r="49" spans="1:12" x14ac:dyDescent="0.25">
      <c r="A49" s="50"/>
      <c r="C49" s="49"/>
      <c r="D49" s="49"/>
      <c r="I49" s="49"/>
      <c r="J49" s="49"/>
      <c r="L49" s="49"/>
    </row>
    <row r="50" spans="1:12" x14ac:dyDescent="0.25">
      <c r="A50" s="50"/>
      <c r="C50" s="49"/>
      <c r="D50" s="49"/>
      <c r="I50" s="49"/>
      <c r="J50" s="49"/>
      <c r="L50" s="49"/>
    </row>
    <row r="51" spans="1:12" x14ac:dyDescent="0.25">
      <c r="A51" s="50"/>
      <c r="C51" s="49"/>
      <c r="D51" s="49"/>
      <c r="I51" s="49"/>
      <c r="J51" s="49"/>
      <c r="L51" s="49"/>
    </row>
    <row r="52" spans="1:12" x14ac:dyDescent="0.25">
      <c r="A52" s="50"/>
      <c r="C52" s="49"/>
      <c r="D52" s="49"/>
      <c r="I52" s="49"/>
      <c r="J52" s="49"/>
      <c r="L52" s="49"/>
    </row>
    <row r="53" spans="1:12" x14ac:dyDescent="0.25">
      <c r="A53" s="50"/>
      <c r="C53" s="49"/>
      <c r="D53" s="49"/>
      <c r="I53" s="49"/>
      <c r="J53" s="49"/>
      <c r="L53" s="49"/>
    </row>
    <row r="54" spans="1:12" x14ac:dyDescent="0.25">
      <c r="A54" s="50"/>
      <c r="C54" s="49"/>
      <c r="D54" s="49"/>
      <c r="I54" s="49"/>
      <c r="J54" s="49"/>
      <c r="L54" s="49"/>
    </row>
    <row r="55" spans="1:12" x14ac:dyDescent="0.25">
      <c r="A55" s="50"/>
      <c r="C55" s="49"/>
      <c r="D55" s="49"/>
      <c r="I55" s="49"/>
      <c r="J55" s="49"/>
      <c r="L55" s="49"/>
    </row>
    <row r="56" spans="1:12" x14ac:dyDescent="0.25">
      <c r="A56" s="50"/>
      <c r="C56" s="49"/>
      <c r="D56" s="49"/>
      <c r="I56" s="49"/>
      <c r="J56" s="49"/>
      <c r="L56" s="49"/>
    </row>
    <row r="57" spans="1:12" x14ac:dyDescent="0.25">
      <c r="A57" s="50"/>
      <c r="C57" s="49"/>
      <c r="D57" s="49"/>
      <c r="I57" s="49"/>
      <c r="J57" s="49"/>
      <c r="L57" s="49"/>
    </row>
    <row r="58" spans="1:12" x14ac:dyDescent="0.25">
      <c r="A58" s="50"/>
      <c r="C58" s="49"/>
      <c r="D58" s="49"/>
      <c r="I58" s="49"/>
      <c r="J58" s="49"/>
      <c r="L58" s="49"/>
    </row>
    <row r="59" spans="1:12" x14ac:dyDescent="0.25">
      <c r="A59" s="50"/>
      <c r="C59" s="49"/>
      <c r="D59" s="49"/>
      <c r="I59" s="49"/>
      <c r="J59" s="49"/>
      <c r="L59" s="49"/>
    </row>
    <row r="60" spans="1:12" x14ac:dyDescent="0.25">
      <c r="A60" s="50"/>
      <c r="C60" s="49"/>
      <c r="D60" s="49"/>
      <c r="I60" s="49"/>
      <c r="J60" s="49"/>
      <c r="L60" s="49"/>
    </row>
    <row r="61" spans="1:12" x14ac:dyDescent="0.25">
      <c r="A61" s="50"/>
      <c r="C61" s="49"/>
      <c r="D61" s="49"/>
      <c r="I61" s="49"/>
      <c r="J61" s="49"/>
      <c r="L61" s="49"/>
    </row>
    <row r="62" spans="1:12" x14ac:dyDescent="0.25">
      <c r="A62" s="50"/>
      <c r="C62" s="49"/>
      <c r="D62" s="49"/>
      <c r="I62" s="49"/>
      <c r="J62" s="49"/>
      <c r="L62" s="49"/>
    </row>
    <row r="63" spans="1:12" x14ac:dyDescent="0.25">
      <c r="A63" s="50"/>
      <c r="C63" s="49"/>
      <c r="D63" s="49"/>
      <c r="I63" s="49"/>
      <c r="J63" s="49"/>
      <c r="L63" s="49"/>
    </row>
    <row r="64" spans="1:12" x14ac:dyDescent="0.25">
      <c r="A64" s="50"/>
      <c r="C64" s="49"/>
      <c r="D64" s="49"/>
      <c r="I64" s="49"/>
      <c r="J64" s="49"/>
      <c r="L64" s="49"/>
    </row>
    <row r="65" spans="1:12" x14ac:dyDescent="0.25">
      <c r="A65" s="50"/>
      <c r="C65" s="49"/>
      <c r="D65" s="49"/>
      <c r="I65" s="49"/>
      <c r="J65" s="49"/>
      <c r="L65" s="49"/>
    </row>
    <row r="66" spans="1:12" x14ac:dyDescent="0.25">
      <c r="A66" s="50"/>
      <c r="C66" s="49"/>
      <c r="D66" s="49"/>
      <c r="I66" s="49"/>
      <c r="J66" s="49"/>
      <c r="L66" s="49"/>
    </row>
    <row r="67" spans="1:12" x14ac:dyDescent="0.25">
      <c r="A67" s="50"/>
      <c r="C67" s="49"/>
      <c r="D67" s="49"/>
      <c r="I67" s="49"/>
      <c r="J67" s="49"/>
      <c r="L67" s="49"/>
    </row>
    <row r="68" spans="1:12" x14ac:dyDescent="0.25">
      <c r="A68" s="50"/>
      <c r="C68" s="49"/>
      <c r="D68" s="49"/>
      <c r="I68" s="49"/>
      <c r="J68" s="49"/>
      <c r="L68" s="49"/>
    </row>
  </sheetData>
  <sortState ref="A11:X35">
    <sortCondition ref="A35"/>
  </sortState>
  <mergeCells count="11">
    <mergeCell ref="A1:M1"/>
    <mergeCell ref="A2:M2"/>
    <mergeCell ref="A3:M3"/>
    <mergeCell ref="F8:G8"/>
    <mergeCell ref="I7:K7"/>
    <mergeCell ref="A8:B8"/>
    <mergeCell ref="F7:G7"/>
    <mergeCell ref="A4:M4"/>
    <mergeCell ref="A7:B7"/>
    <mergeCell ref="A6:M6"/>
    <mergeCell ref="A5:M5"/>
  </mergeCells>
  <phoneticPr fontId="1" type="noConversion"/>
  <printOptions horizontalCentered="1"/>
  <pageMargins left="0" right="0" top="0.78740157480314965" bottom="0.19685039370078741" header="0" footer="0.51181102362204722"/>
  <pageSetup paperSize="9" scale="9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 enableFormatConditionsCalculation="0">
    <tabColor indexed="15"/>
  </sheetPr>
  <dimension ref="A1:X91"/>
  <sheetViews>
    <sheetView topLeftCell="A7" zoomScale="85" zoomScaleNormal="85" workbookViewId="0">
      <selection activeCell="X32" sqref="X32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26.6640625" style="49" customWidth="1"/>
    <col min="6" max="6" width="1.5546875" style="49" hidden="1" customWidth="1"/>
    <col min="7" max="7" width="28" style="49" customWidth="1"/>
    <col min="8" max="8" width="15" style="49" hidden="1" customWidth="1" outlineLevel="1"/>
    <col min="9" max="9" width="13.88671875" style="50" customWidth="1" collapsed="1"/>
    <col min="10" max="10" width="8.109375" style="49" customWidth="1"/>
    <col min="11" max="11" width="8.44140625" style="41" customWidth="1"/>
    <col min="12" max="12" width="30.88671875" style="49" customWidth="1"/>
    <col min="13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S6" s="192"/>
      <c r="T6" s="192"/>
      <c r="U6" s="193"/>
    </row>
    <row r="7" spans="1:23" ht="12.75" customHeight="1" x14ac:dyDescent="0.25">
      <c r="A7" s="1300" t="s">
        <v>0</v>
      </c>
      <c r="B7" s="1300"/>
      <c r="D7" s="48"/>
      <c r="E7" s="2"/>
      <c r="F7" s="1301"/>
      <c r="G7" s="1301"/>
      <c r="H7" s="157"/>
      <c r="I7" s="1303"/>
      <c r="J7" s="1303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I8" s="1303"/>
      <c r="J8" s="1303"/>
      <c r="L8" s="226" t="str">
        <f>d_6</f>
        <v>t° +20 вл. 78%</v>
      </c>
      <c r="S8" s="192"/>
      <c r="T8" s="192"/>
      <c r="U8" s="193"/>
    </row>
    <row r="9" spans="1:23" ht="13.5" customHeight="1" thickBot="1" x14ac:dyDescent="0.3">
      <c r="A9" s="6" t="str">
        <f>d_4</f>
        <v>МУЖЧИНЫ</v>
      </c>
      <c r="E9" s="218" t="s">
        <v>83</v>
      </c>
      <c r="G9" s="213" t="str">
        <f>d_1</f>
        <v>5 ноября 2016 года</v>
      </c>
      <c r="H9" s="154"/>
      <c r="J9" s="216" t="e">
        <f>#REF!</f>
        <v>#REF!</v>
      </c>
      <c r="K9" s="50"/>
      <c r="L9" s="145" t="str">
        <f>d_5</f>
        <v>г. Красноярск</v>
      </c>
      <c r="M9" s="49" t="s">
        <v>15</v>
      </c>
      <c r="O9" s="179" t="s">
        <v>113</v>
      </c>
      <c r="P9" s="179" t="s">
        <v>114</v>
      </c>
      <c r="Q9" s="179" t="s">
        <v>115</v>
      </c>
      <c r="R9" s="179">
        <v>1</v>
      </c>
      <c r="S9" s="179">
        <v>2</v>
      </c>
      <c r="T9" s="179" t="s">
        <v>42</v>
      </c>
      <c r="U9" s="179" t="s">
        <v>116</v>
      </c>
      <c r="V9" s="179" t="s">
        <v>117</v>
      </c>
      <c r="W9" s="179" t="s">
        <v>118</v>
      </c>
    </row>
    <row r="10" spans="1:23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19</v>
      </c>
      <c r="J10" s="120" t="s">
        <v>12</v>
      </c>
      <c r="K10" s="120" t="s">
        <v>13</v>
      </c>
      <c r="L10" s="122" t="s">
        <v>14</v>
      </c>
      <c r="O10" s="185">
        <v>40574</v>
      </c>
      <c r="P10" s="186">
        <v>41724</v>
      </c>
      <c r="Q10" s="186">
        <v>43524</v>
      </c>
      <c r="R10" s="186">
        <v>45524</v>
      </c>
      <c r="S10" s="186">
        <v>51524</v>
      </c>
      <c r="T10" s="186">
        <v>54024</v>
      </c>
      <c r="U10" s="186">
        <v>60524</v>
      </c>
      <c r="V10" s="186">
        <v>62524</v>
      </c>
      <c r="W10" s="187">
        <v>71024</v>
      </c>
    </row>
    <row r="11" spans="1:23" x14ac:dyDescent="0.25">
      <c r="A11" s="171">
        <f t="shared" ref="A11:A21" si="0">RANK(H11,$H$11:$H$167,1)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59">
        <v>40737</v>
      </c>
      <c r="I11" s="173" t="str">
        <f t="shared" ref="I11:I21" si="1">IF(H11=0,0,CONCATENATE(MID(H11,1,1),":",MID(H11,2,2),".",MID(H11,4,2)))</f>
        <v>4:07.37</v>
      </c>
      <c r="J11" s="174" t="str">
        <f t="shared" ref="J11:J21" si="2">IF(H11&lt;=$O$10,"МСМК",IF(H11&lt;=$P$10,"МС",IF(H11&lt;=$Q$10,"КМС",IF(H11&lt;=$R$10,"1",IF(H11&lt;=$S$10,"2",IF(H11&lt;=$T$10,"3",IF(H11&lt;=$U$10,"1юн",IF(H11&lt;=$V$10,"2юн",IF(H11&lt;=$W$10,"3юн",IF(H11&gt;$W$10,"б/р"))))))))))</f>
        <v>МС</v>
      </c>
      <c r="K11" s="69" t="s">
        <v>167</v>
      </c>
      <c r="L11" s="83" t="e">
        <f>VLOOKUP($M11,УЧАСТНИКИ!$A$5:$K$1101,10,FALSE)</f>
        <v>#N/A</v>
      </c>
      <c r="M11" s="275" t="s">
        <v>203</v>
      </c>
    </row>
    <row r="12" spans="1:23" x14ac:dyDescent="0.25">
      <c r="A12" s="171">
        <f t="shared" si="0"/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59">
        <v>40910</v>
      </c>
      <c r="I12" s="173" t="str">
        <f t="shared" si="1"/>
        <v>4:09.10</v>
      </c>
      <c r="J12" s="174" t="str">
        <f t="shared" si="2"/>
        <v>МС</v>
      </c>
      <c r="K12" s="69" t="s">
        <v>168</v>
      </c>
      <c r="L12" s="83" t="e">
        <f>VLOOKUP($M12,УЧАСТНИКИ!$A$5:$K$1101,10,FALSE)</f>
        <v>#N/A</v>
      </c>
      <c r="M12" s="275" t="s">
        <v>311</v>
      </c>
    </row>
    <row r="13" spans="1:23" x14ac:dyDescent="0.25">
      <c r="A13" s="171">
        <f t="shared" si="0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59">
        <v>40915</v>
      </c>
      <c r="I13" s="173" t="str">
        <f t="shared" si="1"/>
        <v>4:09.15</v>
      </c>
      <c r="J13" s="174" t="str">
        <f t="shared" si="2"/>
        <v>МС</v>
      </c>
      <c r="K13" s="69" t="s">
        <v>169</v>
      </c>
      <c r="L13" s="83" t="e">
        <f>VLOOKUP($M13,УЧАСТНИКИ!$A$5:$K$1101,10,FALSE)</f>
        <v>#N/A</v>
      </c>
      <c r="M13" s="275" t="s">
        <v>332</v>
      </c>
    </row>
    <row r="14" spans="1:23" x14ac:dyDescent="0.25">
      <c r="A14" s="171">
        <f t="shared" si="0"/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59">
        <v>41078</v>
      </c>
      <c r="I14" s="173" t="str">
        <f t="shared" si="1"/>
        <v>4:10.78</v>
      </c>
      <c r="J14" s="174" t="str">
        <f t="shared" si="2"/>
        <v>МС</v>
      </c>
      <c r="K14" s="69" t="s">
        <v>170</v>
      </c>
      <c r="L14" s="83" t="e">
        <f>VLOOKUP($M14,УЧАСТНИКИ!$A$5:$K$1101,10,FALSE)</f>
        <v>#N/A</v>
      </c>
      <c r="M14" s="275" t="s">
        <v>267</v>
      </c>
    </row>
    <row r="15" spans="1:23" x14ac:dyDescent="0.25">
      <c r="A15" s="171">
        <f t="shared" si="0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59">
        <v>41426</v>
      </c>
      <c r="I15" s="173" t="str">
        <f t="shared" si="1"/>
        <v>4:14.26</v>
      </c>
      <c r="J15" s="174" t="str">
        <f t="shared" si="2"/>
        <v>МС</v>
      </c>
      <c r="K15" s="69" t="s">
        <v>174</v>
      </c>
      <c r="L15" s="83" t="e">
        <f>VLOOKUP($M15,УЧАСТНИКИ!$A$5:$K$1101,10,FALSE)</f>
        <v>#N/A</v>
      </c>
      <c r="M15" s="275" t="s">
        <v>228</v>
      </c>
    </row>
    <row r="16" spans="1:23" x14ac:dyDescent="0.25">
      <c r="A16" s="171">
        <f t="shared" si="0"/>
        <v>6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59">
        <v>41621</v>
      </c>
      <c r="I16" s="173" t="str">
        <f t="shared" si="1"/>
        <v>4:16.21</v>
      </c>
      <c r="J16" s="174" t="str">
        <f t="shared" si="2"/>
        <v>МС</v>
      </c>
      <c r="K16" s="69" t="s">
        <v>175</v>
      </c>
      <c r="L16" s="83" t="e">
        <f>VLOOKUP($M16,УЧАСТНИКИ!$A$5:$K$1101,10,FALSE)</f>
        <v>#N/A</v>
      </c>
      <c r="M16" s="275" t="s">
        <v>371</v>
      </c>
    </row>
    <row r="17" spans="1:13" x14ac:dyDescent="0.25">
      <c r="A17" s="171">
        <f t="shared" si="0"/>
        <v>7</v>
      </c>
      <c r="B17" s="83" t="str">
        <f>VLOOKUP($M17,УЧАСТНИКИ!$A$5:$K$1101,3,FALSE)</f>
        <v>Чудин Сергей</v>
      </c>
      <c r="C17" s="250">
        <f>VLOOKUP($M17,УЧАСТНИКИ!$A$5:$K$1101,4,FALSE)</f>
        <v>1986</v>
      </c>
      <c r="D17" s="91" t="str">
        <f>VLOOKUP($M17,УЧАСТНИКИ!$A$5:$K$1101,8,FALSE)</f>
        <v>1</v>
      </c>
      <c r="E17" s="83" t="str">
        <f>VLOOKUP($M17,УЧАСТНИКИ!$A$5:$K$1101,5,FALSE)</f>
        <v>Шарыпово</v>
      </c>
      <c r="F17" s="91">
        <f>VLOOKUP($M17,УЧАСТНИКИ!$A$5:$K$1101,7,FALSE)</f>
        <v>0</v>
      </c>
      <c r="G17" s="69">
        <f>VLOOKUP($M17,УЧАСТНИКИ!$A$5:$K$1101,11,FALSE)</f>
        <v>0</v>
      </c>
      <c r="H17" s="159">
        <v>41833</v>
      </c>
      <c r="I17" s="173" t="str">
        <f t="shared" si="1"/>
        <v>4:18.33</v>
      </c>
      <c r="J17" s="174" t="str">
        <f t="shared" si="2"/>
        <v>КМС</v>
      </c>
      <c r="K17" s="69" t="s">
        <v>176</v>
      </c>
      <c r="L17" s="83" t="str">
        <f>VLOOKUP($M17,УЧАСТНИКИ!$A$5:$K$1101,10,FALSE)</f>
        <v>Жильцова Г.В.</v>
      </c>
      <c r="M17" s="275" t="s">
        <v>251</v>
      </c>
    </row>
    <row r="18" spans="1:13" x14ac:dyDescent="0.25">
      <c r="A18" s="171">
        <f t="shared" si="0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59">
        <v>41885</v>
      </c>
      <c r="I18" s="173" t="str">
        <f t="shared" si="1"/>
        <v>4:18.85</v>
      </c>
      <c r="J18" s="174" t="str">
        <f t="shared" si="2"/>
        <v>КМС</v>
      </c>
      <c r="K18" s="69" t="s">
        <v>406</v>
      </c>
      <c r="L18" s="83" t="e">
        <f>VLOOKUP($M18,УЧАСТНИКИ!$A$5:$K$1101,10,FALSE)</f>
        <v>#N/A</v>
      </c>
      <c r="M18" s="275" t="s">
        <v>308</v>
      </c>
    </row>
    <row r="19" spans="1:13" x14ac:dyDescent="0.25">
      <c r="A19" s="171">
        <f t="shared" si="0"/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59">
        <v>42265</v>
      </c>
      <c r="I19" s="173" t="str">
        <f t="shared" si="1"/>
        <v>4:22.65</v>
      </c>
      <c r="J19" s="174" t="str">
        <f t="shared" si="2"/>
        <v>КМС</v>
      </c>
      <c r="K19" s="69" t="s">
        <v>111</v>
      </c>
      <c r="L19" s="83" t="e">
        <f>VLOOKUP($M19,УЧАСТНИКИ!$A$5:$K$1101,10,FALSE)</f>
        <v>#N/A</v>
      </c>
      <c r="M19" s="275" t="s">
        <v>355</v>
      </c>
    </row>
    <row r="20" spans="1:13" x14ac:dyDescent="0.25">
      <c r="A20" s="171">
        <f t="shared" si="0"/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59">
        <v>43249</v>
      </c>
      <c r="I20" s="173" t="str">
        <f t="shared" si="1"/>
        <v>4:32.49</v>
      </c>
      <c r="J20" s="174" t="str">
        <f t="shared" si="2"/>
        <v>КМС</v>
      </c>
      <c r="K20" s="69" t="s">
        <v>111</v>
      </c>
      <c r="L20" s="83" t="e">
        <f>VLOOKUP($M20,УЧАСТНИКИ!$A$5:$K$1101,10,FALSE)</f>
        <v>#N/A</v>
      </c>
      <c r="M20" s="275" t="s">
        <v>384</v>
      </c>
    </row>
    <row r="21" spans="1:13" x14ac:dyDescent="0.25">
      <c r="A21" s="171">
        <f t="shared" si="0"/>
        <v>11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59">
        <v>44450</v>
      </c>
      <c r="I21" s="173" t="str">
        <f t="shared" si="1"/>
        <v>4:44.50</v>
      </c>
      <c r="J21" s="174" t="str">
        <f t="shared" si="2"/>
        <v>1</v>
      </c>
      <c r="K21" s="69">
        <v>0</v>
      </c>
      <c r="L21" s="83" t="e">
        <f>VLOOKUP($M21,УЧАСТНИКИ!$A$5:$K$1101,10,FALSE)</f>
        <v>#N/A</v>
      </c>
      <c r="M21" s="275" t="s">
        <v>362</v>
      </c>
    </row>
    <row r="22" spans="1:13" x14ac:dyDescent="0.25">
      <c r="A22" s="171"/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59"/>
      <c r="I22" s="173" t="s">
        <v>405</v>
      </c>
      <c r="J22" s="174"/>
      <c r="K22" s="69" t="s">
        <v>111</v>
      </c>
      <c r="L22" s="83" t="e">
        <f>VLOOKUP($M22,УЧАСТНИКИ!$A$5:$K$1101,10,FALSE)</f>
        <v>#N/A</v>
      </c>
      <c r="M22" s="112" t="s">
        <v>218</v>
      </c>
    </row>
    <row r="23" spans="1:13" x14ac:dyDescent="0.25">
      <c r="A23" s="171"/>
      <c r="B23" s="83"/>
      <c r="C23" s="91"/>
      <c r="D23" s="91"/>
      <c r="E23" s="83"/>
      <c r="F23" s="91"/>
      <c r="G23" s="69"/>
      <c r="H23" s="159"/>
      <c r="I23" s="173"/>
      <c r="J23" s="174"/>
      <c r="K23" s="69"/>
      <c r="L23" s="83"/>
    </row>
    <row r="24" spans="1:13" x14ac:dyDescent="0.25">
      <c r="A24" s="171"/>
      <c r="B24" s="83"/>
      <c r="C24" s="91"/>
      <c r="D24" s="91"/>
      <c r="E24" s="83"/>
      <c r="F24" s="91"/>
      <c r="G24" s="69"/>
      <c r="H24" s="159"/>
      <c r="I24" s="173"/>
      <c r="J24" s="174"/>
      <c r="K24" s="69"/>
      <c r="L24" s="83"/>
    </row>
    <row r="25" spans="1:13" x14ac:dyDescent="0.25">
      <c r="A25" s="171"/>
      <c r="B25" s="83"/>
      <c r="C25" s="91"/>
      <c r="D25" s="91"/>
      <c r="E25" s="83"/>
      <c r="F25" s="91"/>
      <c r="G25" s="69"/>
      <c r="H25" s="159"/>
      <c r="I25" s="173"/>
      <c r="J25" s="174"/>
      <c r="K25" s="69"/>
      <c r="L25" s="83"/>
    </row>
    <row r="26" spans="1:13" ht="17.25" customHeight="1" x14ac:dyDescent="0.25">
      <c r="A26" s="171"/>
      <c r="B26" s="83"/>
      <c r="C26" s="91"/>
      <c r="D26" s="91"/>
      <c r="E26" s="83"/>
      <c r="F26" s="91"/>
      <c r="G26" s="69"/>
      <c r="H26" s="159"/>
      <c r="I26" s="173"/>
      <c r="J26" s="174"/>
      <c r="K26" s="69"/>
      <c r="L26" s="83"/>
    </row>
    <row r="27" spans="1:13" ht="17.25" customHeight="1" x14ac:dyDescent="0.25">
      <c r="A27" s="171"/>
      <c r="B27" s="83"/>
      <c r="C27" s="91"/>
      <c r="D27" s="91"/>
      <c r="E27" s="83"/>
      <c r="F27" s="91"/>
      <c r="G27" s="69"/>
      <c r="H27" s="159"/>
      <c r="I27" s="173"/>
      <c r="J27" s="174"/>
      <c r="K27" s="69"/>
      <c r="L27" s="83"/>
    </row>
    <row r="28" spans="1:13" ht="17.25" customHeight="1" x14ac:dyDescent="0.25">
      <c r="A28" s="171"/>
      <c r="B28" s="83"/>
      <c r="C28" s="91"/>
      <c r="D28" s="91"/>
      <c r="E28" s="83"/>
      <c r="F28" s="91"/>
      <c r="G28" s="69"/>
      <c r="H28" s="159"/>
      <c r="I28" s="173"/>
      <c r="J28" s="174"/>
      <c r="K28" s="69"/>
      <c r="L28" s="83"/>
    </row>
    <row r="29" spans="1:13" ht="17.25" customHeight="1" x14ac:dyDescent="0.25">
      <c r="A29" s="171"/>
      <c r="B29" s="83"/>
      <c r="C29" s="91"/>
      <c r="D29" s="91"/>
      <c r="E29" s="83"/>
      <c r="F29" s="91"/>
      <c r="G29" s="69"/>
      <c r="H29" s="159"/>
      <c r="I29" s="173"/>
      <c r="J29" s="174"/>
      <c r="K29" s="69"/>
      <c r="L29" s="83"/>
    </row>
    <row r="30" spans="1:13" ht="17.25" customHeight="1" x14ac:dyDescent="0.25">
      <c r="A30" s="171"/>
      <c r="B30" s="83"/>
      <c r="C30" s="91"/>
      <c r="D30" s="91"/>
      <c r="E30" s="83"/>
      <c r="F30" s="91"/>
      <c r="G30" s="69"/>
      <c r="H30" s="159"/>
      <c r="I30" s="173"/>
      <c r="J30" s="174"/>
      <c r="K30" s="69"/>
      <c r="L30" s="83"/>
    </row>
    <row r="31" spans="1:13" ht="17.25" customHeight="1" x14ac:dyDescent="0.25">
      <c r="A31" s="171"/>
      <c r="B31" s="83"/>
      <c r="C31" s="91"/>
      <c r="D31" s="91"/>
      <c r="E31" s="83"/>
      <c r="F31" s="91"/>
      <c r="G31" s="69"/>
      <c r="H31" s="159"/>
      <c r="I31" s="173"/>
      <c r="J31" s="174"/>
      <c r="K31" s="69"/>
      <c r="L31" s="83"/>
    </row>
    <row r="32" spans="1:13" ht="17.25" customHeight="1" x14ac:dyDescent="0.25">
      <c r="A32" s="171"/>
      <c r="B32" s="83"/>
      <c r="C32" s="91"/>
      <c r="D32" s="91"/>
      <c r="E32" s="83"/>
      <c r="F32" s="91"/>
      <c r="G32" s="69"/>
      <c r="H32" s="159"/>
      <c r="I32" s="173"/>
      <c r="J32" s="174"/>
      <c r="K32" s="69"/>
      <c r="L32" s="83"/>
    </row>
    <row r="33" spans="1:12" ht="17.25" customHeight="1" x14ac:dyDescent="0.25">
      <c r="A33" s="171"/>
      <c r="B33" s="83"/>
      <c r="C33" s="91"/>
      <c r="D33" s="91"/>
      <c r="E33" s="83"/>
      <c r="F33" s="91"/>
      <c r="G33" s="69"/>
      <c r="H33" s="159"/>
      <c r="I33" s="173"/>
      <c r="J33" s="174"/>
      <c r="K33" s="69"/>
      <c r="L33" s="83"/>
    </row>
    <row r="34" spans="1:12" ht="17.25" customHeight="1" x14ac:dyDescent="0.25">
      <c r="A34" s="171"/>
      <c r="B34" s="83"/>
      <c r="C34" s="91"/>
      <c r="D34" s="91"/>
      <c r="E34" s="83"/>
      <c r="F34" s="91"/>
      <c r="G34" s="69"/>
      <c r="H34" s="159"/>
      <c r="I34" s="173"/>
      <c r="J34" s="174"/>
      <c r="K34" s="69"/>
      <c r="L34" s="83"/>
    </row>
    <row r="35" spans="1:12" ht="17.25" customHeight="1" x14ac:dyDescent="0.25">
      <c r="A35" s="171"/>
      <c r="B35" s="83"/>
      <c r="C35" s="91"/>
      <c r="D35" s="91"/>
      <c r="E35" s="83"/>
      <c r="F35" s="91"/>
      <c r="G35" s="69"/>
      <c r="H35" s="159"/>
      <c r="I35" s="173"/>
      <c r="J35" s="174"/>
      <c r="K35" s="69"/>
      <c r="L35" s="83"/>
    </row>
    <row r="36" spans="1:12" ht="17.25" customHeight="1" x14ac:dyDescent="0.25">
      <c r="A36" s="171"/>
      <c r="B36" s="83"/>
      <c r="C36" s="91"/>
      <c r="D36" s="91"/>
      <c r="E36" s="83"/>
      <c r="F36" s="91"/>
      <c r="G36" s="69"/>
      <c r="H36" s="159"/>
      <c r="I36" s="173"/>
      <c r="J36" s="174"/>
      <c r="K36" s="69"/>
      <c r="L36" s="83"/>
    </row>
    <row r="37" spans="1:12" ht="17.25" customHeight="1" x14ac:dyDescent="0.25">
      <c r="A37" s="171"/>
      <c r="B37" s="83"/>
      <c r="C37" s="91"/>
      <c r="D37" s="91"/>
      <c r="E37" s="83"/>
      <c r="F37" s="91"/>
      <c r="G37" s="69"/>
      <c r="H37" s="159"/>
      <c r="I37" s="173"/>
      <c r="J37" s="174"/>
      <c r="K37" s="69"/>
      <c r="L37" s="83"/>
    </row>
    <row r="38" spans="1:12" ht="17.25" customHeight="1" x14ac:dyDescent="0.25">
      <c r="A38" s="171"/>
      <c r="B38" s="83"/>
      <c r="C38" s="91"/>
      <c r="D38" s="91"/>
      <c r="E38" s="83"/>
      <c r="F38" s="91"/>
      <c r="G38" s="69"/>
      <c r="H38" s="159"/>
      <c r="I38" s="173"/>
      <c r="J38" s="174"/>
      <c r="K38" s="69"/>
      <c r="L38" s="83"/>
    </row>
    <row r="39" spans="1:12" ht="17.25" customHeight="1" x14ac:dyDescent="0.25">
      <c r="A39" s="171"/>
      <c r="B39" s="83"/>
      <c r="C39" s="91"/>
      <c r="D39" s="91"/>
      <c r="E39" s="83"/>
      <c r="F39" s="91"/>
      <c r="G39" s="69"/>
      <c r="H39" s="159"/>
      <c r="I39" s="173"/>
      <c r="J39" s="174"/>
      <c r="K39" s="69"/>
      <c r="L39" s="83"/>
    </row>
    <row r="40" spans="1:12" ht="17.25" customHeight="1" x14ac:dyDescent="0.25">
      <c r="A40" s="171"/>
      <c r="B40" s="83"/>
      <c r="C40" s="91"/>
      <c r="D40" s="91"/>
      <c r="E40" s="83"/>
      <c r="F40" s="91"/>
      <c r="G40" s="69"/>
      <c r="H40" s="159"/>
      <c r="I40" s="173"/>
      <c r="J40" s="174"/>
      <c r="K40" s="69"/>
      <c r="L40" s="83"/>
    </row>
    <row r="41" spans="1:12" ht="17.25" customHeight="1" x14ac:dyDescent="0.25">
      <c r="A41" s="171"/>
      <c r="B41" s="83"/>
      <c r="C41" s="91"/>
      <c r="D41" s="91"/>
      <c r="E41" s="83"/>
      <c r="F41" s="91"/>
      <c r="G41" s="69"/>
      <c r="H41" s="159"/>
      <c r="I41" s="173"/>
      <c r="J41" s="174"/>
      <c r="K41" s="69"/>
      <c r="L41" s="83"/>
    </row>
    <row r="42" spans="1:12" ht="17.25" customHeight="1" x14ac:dyDescent="0.25">
      <c r="A42" s="171"/>
      <c r="B42" s="83"/>
      <c r="C42" s="91"/>
      <c r="D42" s="91"/>
      <c r="E42" s="83"/>
      <c r="F42" s="91"/>
      <c r="G42" s="69"/>
      <c r="H42" s="159"/>
      <c r="I42" s="173"/>
      <c r="J42" s="174"/>
      <c r="K42" s="69"/>
      <c r="L42" s="83"/>
    </row>
    <row r="43" spans="1:12" ht="17.25" customHeight="1" x14ac:dyDescent="0.25">
      <c r="A43" s="171"/>
      <c r="B43" s="83"/>
      <c r="C43" s="91"/>
      <c r="D43" s="91"/>
      <c r="E43" s="83"/>
      <c r="F43" s="91"/>
      <c r="G43" s="69"/>
      <c r="H43" s="159"/>
      <c r="I43" s="173"/>
      <c r="J43" s="174"/>
      <c r="K43" s="69"/>
      <c r="L43" s="83"/>
    </row>
    <row r="44" spans="1:12" ht="17.25" customHeight="1" x14ac:dyDescent="0.25">
      <c r="A44" s="171"/>
      <c r="B44" s="83"/>
      <c r="C44" s="91"/>
      <c r="D44" s="91"/>
      <c r="E44" s="83"/>
      <c r="F44" s="91"/>
      <c r="G44" s="69"/>
      <c r="H44" s="159"/>
      <c r="I44" s="173"/>
      <c r="J44" s="174"/>
      <c r="K44" s="69"/>
      <c r="L44" s="83"/>
    </row>
    <row r="45" spans="1:12" ht="17.25" customHeight="1" x14ac:dyDescent="0.25">
      <c r="A45" s="171"/>
      <c r="B45" s="83"/>
      <c r="C45" s="91"/>
      <c r="D45" s="91"/>
      <c r="E45" s="83"/>
      <c r="F45" s="91"/>
      <c r="G45" s="69"/>
      <c r="H45" s="159"/>
      <c r="I45" s="173"/>
      <c r="J45" s="174"/>
      <c r="K45" s="69"/>
      <c r="L45" s="83"/>
    </row>
    <row r="46" spans="1:12" ht="17.25" customHeight="1" x14ac:dyDescent="0.25">
      <c r="A46" s="171"/>
      <c r="B46" s="83"/>
      <c r="C46" s="91"/>
      <c r="D46" s="91"/>
      <c r="E46" s="83"/>
      <c r="F46" s="91"/>
      <c r="G46" s="69"/>
      <c r="H46" s="159"/>
      <c r="I46" s="173"/>
      <c r="J46" s="174"/>
      <c r="K46" s="69"/>
      <c r="L46" s="83"/>
    </row>
    <row r="47" spans="1:12" ht="17.25" customHeight="1" x14ac:dyDescent="0.25">
      <c r="A47" s="91"/>
      <c r="H47" s="161"/>
    </row>
    <row r="48" spans="1:12" x14ac:dyDescent="0.25">
      <c r="A48" s="91"/>
    </row>
    <row r="49" spans="1:1" x14ac:dyDescent="0.25">
      <c r="A49" s="91"/>
    </row>
    <row r="50" spans="1:1" x14ac:dyDescent="0.25">
      <c r="A50" s="91"/>
    </row>
    <row r="51" spans="1:1" x14ac:dyDescent="0.25">
      <c r="A51" s="91"/>
    </row>
    <row r="52" spans="1:1" x14ac:dyDescent="0.25">
      <c r="A52" s="91"/>
    </row>
    <row r="53" spans="1:1" x14ac:dyDescent="0.25">
      <c r="A53" s="91"/>
    </row>
    <row r="54" spans="1:1" x14ac:dyDescent="0.25">
      <c r="A54" s="91"/>
    </row>
    <row r="55" spans="1:1" x14ac:dyDescent="0.25">
      <c r="A55" s="91"/>
    </row>
    <row r="56" spans="1:1" x14ac:dyDescent="0.25">
      <c r="A56" s="91"/>
    </row>
    <row r="57" spans="1:1" x14ac:dyDescent="0.25">
      <c r="A57" s="91"/>
    </row>
    <row r="58" spans="1:1" x14ac:dyDescent="0.25">
      <c r="A58" s="91"/>
    </row>
    <row r="59" spans="1:1" x14ac:dyDescent="0.25">
      <c r="A59" s="91"/>
    </row>
    <row r="60" spans="1:1" x14ac:dyDescent="0.25">
      <c r="A60" s="91"/>
    </row>
    <row r="61" spans="1:1" x14ac:dyDescent="0.25">
      <c r="A61" s="91"/>
    </row>
    <row r="62" spans="1:1" x14ac:dyDescent="0.25">
      <c r="A62" s="91"/>
    </row>
    <row r="63" spans="1:1" x14ac:dyDescent="0.25">
      <c r="A63" s="91"/>
    </row>
    <row r="64" spans="1:1" x14ac:dyDescent="0.25">
      <c r="A64" s="91"/>
    </row>
    <row r="65" spans="1:1" x14ac:dyDescent="0.25">
      <c r="A65" s="91"/>
    </row>
    <row r="66" spans="1:1" x14ac:dyDescent="0.25">
      <c r="A66" s="91"/>
    </row>
    <row r="67" spans="1:1" x14ac:dyDescent="0.25">
      <c r="A67" s="91"/>
    </row>
    <row r="68" spans="1:1" x14ac:dyDescent="0.25">
      <c r="A68" s="91"/>
    </row>
    <row r="69" spans="1:1" x14ac:dyDescent="0.25">
      <c r="A69" s="91"/>
    </row>
    <row r="70" spans="1:1" x14ac:dyDescent="0.25">
      <c r="A70" s="91"/>
    </row>
    <row r="71" spans="1:1" x14ac:dyDescent="0.25">
      <c r="A71" s="91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</sheetData>
  <sortState ref="A11:X25">
    <sortCondition ref="A11"/>
  </sortState>
  <mergeCells count="12">
    <mergeCell ref="A8:B8"/>
    <mergeCell ref="F8:G8"/>
    <mergeCell ref="I8:J8"/>
    <mergeCell ref="A5:L5"/>
    <mergeCell ref="F7:G7"/>
    <mergeCell ref="A7:B7"/>
    <mergeCell ref="I7:J7"/>
    <mergeCell ref="A1:L1"/>
    <mergeCell ref="A2:L2"/>
    <mergeCell ref="A3:L3"/>
    <mergeCell ref="A6:L6"/>
    <mergeCell ref="A4:L4"/>
  </mergeCells>
  <phoneticPr fontId="1" type="noConversion"/>
  <printOptions horizontalCentered="1"/>
  <pageMargins left="0" right="0" top="0.78740157480314965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 enableFormatConditionsCalculation="0">
    <tabColor indexed="15"/>
  </sheetPr>
  <dimension ref="A1:X57"/>
  <sheetViews>
    <sheetView topLeftCell="A10" workbookViewId="0">
      <selection activeCell="L14" sqref="L14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19" style="49" customWidth="1"/>
    <col min="6" max="6" width="8.33203125" style="49" hidden="1" customWidth="1"/>
    <col min="7" max="7" width="15" style="49" customWidth="1"/>
    <col min="8" max="8" width="15" style="49" hidden="1" customWidth="1" outlineLevel="1"/>
    <col min="9" max="9" width="12.33203125" style="50" customWidth="1" collapsed="1"/>
    <col min="10" max="10" width="8.109375" style="49" customWidth="1"/>
    <col min="11" max="11" width="8.44140625" style="41" customWidth="1"/>
    <col min="12" max="12" width="29.109375" style="49" customWidth="1"/>
    <col min="13" max="14" width="8.33203125" style="49" hidden="1" customWidth="1" outlineLevel="1"/>
    <col min="15" max="15" width="9.5546875" style="49" hidden="1" customWidth="1" outlineLevel="1"/>
    <col min="16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S6" s="192"/>
      <c r="T6" s="192"/>
      <c r="U6" s="193"/>
    </row>
    <row r="7" spans="1:23" ht="12.75" customHeight="1" x14ac:dyDescent="0.25">
      <c r="A7" s="1300" t="s">
        <v>95</v>
      </c>
      <c r="B7" s="1300"/>
      <c r="D7" s="48"/>
      <c r="E7" s="2"/>
      <c r="F7" s="1301"/>
      <c r="G7" s="1301"/>
      <c r="H7" s="157"/>
      <c r="I7" s="1303"/>
      <c r="J7" s="1303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I8" s="1303"/>
      <c r="J8" s="1303"/>
      <c r="L8" s="226" t="str">
        <f>d_6</f>
        <v>t° +20 вл. 78%</v>
      </c>
      <c r="S8" s="192"/>
      <c r="T8" s="192"/>
      <c r="U8" s="193"/>
    </row>
    <row r="9" spans="1:23" ht="13.5" customHeight="1" thickBot="1" x14ac:dyDescent="0.3">
      <c r="A9" s="6" t="str">
        <f>d_4</f>
        <v>МУЖЧИНЫ</v>
      </c>
      <c r="D9" s="48"/>
      <c r="E9" s="215" t="s">
        <v>83</v>
      </c>
      <c r="G9" s="213" t="e">
        <f>d_2</f>
        <v>#REF!</v>
      </c>
      <c r="H9" s="154"/>
      <c r="J9" s="216" t="e">
        <f>#REF!</f>
        <v>#REF!</v>
      </c>
      <c r="K9" s="50"/>
      <c r="L9" s="145" t="str">
        <f>d_5</f>
        <v>г. Красноярск</v>
      </c>
      <c r="M9" s="49" t="s">
        <v>15</v>
      </c>
      <c r="O9" s="179" t="s">
        <v>113</v>
      </c>
      <c r="P9" s="179" t="s">
        <v>114</v>
      </c>
      <c r="Q9" s="179" t="s">
        <v>115</v>
      </c>
      <c r="R9" s="179">
        <v>1</v>
      </c>
      <c r="S9" s="179">
        <v>2</v>
      </c>
      <c r="T9" s="179" t="s">
        <v>42</v>
      </c>
      <c r="U9" s="179" t="s">
        <v>116</v>
      </c>
      <c r="V9" s="179" t="s">
        <v>117</v>
      </c>
      <c r="W9" s="179" t="s">
        <v>118</v>
      </c>
    </row>
    <row r="10" spans="1:23" ht="23.4" thickBot="1" x14ac:dyDescent="0.3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19</v>
      </c>
      <c r="J10" s="120" t="s">
        <v>12</v>
      </c>
      <c r="K10" s="120" t="s">
        <v>13</v>
      </c>
      <c r="L10" s="122" t="s">
        <v>14</v>
      </c>
      <c r="O10" s="188">
        <v>152015</v>
      </c>
      <c r="P10" s="188">
        <v>161015</v>
      </c>
      <c r="Q10" s="208">
        <v>170015</v>
      </c>
      <c r="R10" s="208">
        <v>181015</v>
      </c>
      <c r="S10" s="208">
        <v>194015</v>
      </c>
      <c r="T10" s="208">
        <v>212015</v>
      </c>
      <c r="U10" s="208">
        <v>230015</v>
      </c>
      <c r="V10" s="208">
        <v>243015</v>
      </c>
      <c r="W10" s="189"/>
    </row>
    <row r="11" spans="1:23" x14ac:dyDescent="0.25">
      <c r="A11" s="171">
        <f t="shared" ref="A11:A23" si="0">RANK(H11,$H$11:$H$133,1)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59">
        <v>151888</v>
      </c>
      <c r="I11" s="173" t="str">
        <f t="shared" ref="I11:I23" si="1">IF(H11=0,0,CONCATENATE(MID(H11,1,2),":",MID(H11,3,2),".",MID(H11,5,2)))</f>
        <v>15:18.88</v>
      </c>
      <c r="J11" s="174" t="str">
        <f t="shared" ref="J11:J23" si="2"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K11" s="69" t="s">
        <v>172</v>
      </c>
      <c r="L11" s="83" t="e">
        <f>VLOOKUP($M11,УЧАСТНИКИ!$A$5:$K$1101,10,FALSE)</f>
        <v>#N/A</v>
      </c>
      <c r="M11" s="275" t="s">
        <v>323</v>
      </c>
    </row>
    <row r="12" spans="1:23" x14ac:dyDescent="0.25">
      <c r="A12" s="171">
        <f t="shared" si="0"/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59">
        <v>151985</v>
      </c>
      <c r="I12" s="173" t="str">
        <f t="shared" si="1"/>
        <v>15:19.85</v>
      </c>
      <c r="J12" s="174" t="str">
        <f t="shared" si="2"/>
        <v>МСМК</v>
      </c>
      <c r="K12" s="69" t="s">
        <v>173</v>
      </c>
      <c r="L12" s="83" t="e">
        <f>VLOOKUP($M12,УЧАСТНИКИ!$A$5:$K$1101,10,FALSE)</f>
        <v>#N/A</v>
      </c>
      <c r="M12" s="275" t="s">
        <v>324</v>
      </c>
    </row>
    <row r="13" spans="1:23" x14ac:dyDescent="0.25">
      <c r="A13" s="171">
        <f t="shared" si="0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59">
        <v>152458</v>
      </c>
      <c r="I13" s="173" t="str">
        <f t="shared" si="1"/>
        <v>15:24.58</v>
      </c>
      <c r="J13" s="174" t="str">
        <f t="shared" si="2"/>
        <v>МС</v>
      </c>
      <c r="K13" s="69" t="s">
        <v>169</v>
      </c>
      <c r="L13" s="83" t="e">
        <f>VLOOKUP($M13,УЧАСТНИКИ!$A$5:$K$1101,10,FALSE)</f>
        <v>#N/A</v>
      </c>
      <c r="M13" s="275" t="s">
        <v>160</v>
      </c>
    </row>
    <row r="14" spans="1:23" x14ac:dyDescent="0.25">
      <c r="A14" s="171">
        <f t="shared" si="0"/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59">
        <v>153839</v>
      </c>
      <c r="I14" s="173" t="str">
        <f t="shared" si="1"/>
        <v>15:38.39</v>
      </c>
      <c r="J14" s="174" t="str">
        <f t="shared" si="2"/>
        <v>МС</v>
      </c>
      <c r="K14" s="69" t="s">
        <v>111</v>
      </c>
      <c r="L14" s="83" t="e">
        <f>VLOOKUP($M14,УЧАСТНИКИ!$A$5:$K$1101,10,FALSE)</f>
        <v>#N/A</v>
      </c>
      <c r="M14" s="275" t="s">
        <v>230</v>
      </c>
    </row>
    <row r="15" spans="1:23" x14ac:dyDescent="0.25">
      <c r="A15" s="171">
        <f t="shared" si="0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59">
        <v>154167</v>
      </c>
      <c r="I15" s="173" t="str">
        <f t="shared" si="1"/>
        <v>15:41.67</v>
      </c>
      <c r="J15" s="174" t="str">
        <f t="shared" si="2"/>
        <v>МС</v>
      </c>
      <c r="K15" s="69" t="s">
        <v>170</v>
      </c>
      <c r="L15" s="83" t="e">
        <f>VLOOKUP($M15,УЧАСТНИКИ!$A$5:$K$1101,10,FALSE)</f>
        <v>#N/A</v>
      </c>
      <c r="M15" s="275" t="s">
        <v>252</v>
      </c>
    </row>
    <row r="16" spans="1:23" x14ac:dyDescent="0.25">
      <c r="A16" s="171">
        <f t="shared" si="0"/>
        <v>6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59">
        <v>154560</v>
      </c>
      <c r="I16" s="173" t="str">
        <f t="shared" si="1"/>
        <v>15:45.60</v>
      </c>
      <c r="J16" s="174" t="str">
        <f t="shared" si="2"/>
        <v>МС</v>
      </c>
      <c r="K16" s="69" t="s">
        <v>174</v>
      </c>
      <c r="L16" s="83" t="e">
        <f>VLOOKUP($M16,УЧАСТНИКИ!$A$5:$K$1101,10,FALSE)</f>
        <v>#N/A</v>
      </c>
      <c r="M16" s="275" t="s">
        <v>357</v>
      </c>
    </row>
    <row r="17" spans="1:13" x14ac:dyDescent="0.25">
      <c r="A17" s="171">
        <f t="shared" si="0"/>
        <v>7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59">
        <v>160026</v>
      </c>
      <c r="I17" s="173" t="str">
        <f t="shared" si="1"/>
        <v>16:00.26</v>
      </c>
      <c r="J17" s="174" t="str">
        <f t="shared" si="2"/>
        <v>МС</v>
      </c>
      <c r="K17" s="69" t="s">
        <v>175</v>
      </c>
      <c r="L17" s="83" t="e">
        <f>VLOOKUP($M17,УЧАСТНИКИ!$A$5:$K$1101,10,FALSE)</f>
        <v>#N/A</v>
      </c>
      <c r="M17" s="275" t="s">
        <v>222</v>
      </c>
    </row>
    <row r="18" spans="1:13" x14ac:dyDescent="0.25">
      <c r="A18" s="171">
        <f t="shared" si="0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59">
        <v>160327</v>
      </c>
      <c r="I18" s="173" t="str">
        <f t="shared" si="1"/>
        <v>16:03.27</v>
      </c>
      <c r="J18" s="174" t="str">
        <f t="shared" si="2"/>
        <v>МС</v>
      </c>
      <c r="K18" s="69" t="s">
        <v>176</v>
      </c>
      <c r="L18" s="83" t="e">
        <f>VLOOKUP($M18,УЧАСТНИКИ!$A$5:$K$1101,10,FALSE)</f>
        <v>#N/A</v>
      </c>
      <c r="M18" s="275" t="s">
        <v>279</v>
      </c>
    </row>
    <row r="19" spans="1:13" x14ac:dyDescent="0.25">
      <c r="A19" s="171">
        <f t="shared" si="0"/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59">
        <v>160380</v>
      </c>
      <c r="I19" s="173" t="str">
        <f t="shared" si="1"/>
        <v>16:03.80</v>
      </c>
      <c r="J19" s="174" t="str">
        <f t="shared" si="2"/>
        <v>МС</v>
      </c>
      <c r="K19" s="69" t="s">
        <v>111</v>
      </c>
      <c r="L19" s="83" t="e">
        <f>VLOOKUP($M19,УЧАСТНИКИ!$A$5:$K$1101,10,FALSE)</f>
        <v>#N/A</v>
      </c>
      <c r="M19" s="275" t="s">
        <v>227</v>
      </c>
    </row>
    <row r="20" spans="1:13" x14ac:dyDescent="0.25">
      <c r="A20" s="171">
        <f t="shared" si="0"/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59">
        <v>160445</v>
      </c>
      <c r="I20" s="173" t="str">
        <f t="shared" si="1"/>
        <v>16:04.45</v>
      </c>
      <c r="J20" s="174" t="str">
        <f t="shared" si="2"/>
        <v>МС</v>
      </c>
      <c r="K20" s="69" t="s">
        <v>406</v>
      </c>
      <c r="L20" s="83" t="e">
        <f>VLOOKUP($M20,УЧАСТНИКИ!$A$5:$K$1101,10,FALSE)</f>
        <v>#N/A</v>
      </c>
      <c r="M20" s="275" t="s">
        <v>145</v>
      </c>
    </row>
    <row r="21" spans="1:13" x14ac:dyDescent="0.25">
      <c r="A21" s="171">
        <f t="shared" si="0"/>
        <v>11</v>
      </c>
      <c r="B21" s="83" t="str">
        <f>VLOOKUP($M21,УЧАСТНИКИ!$A$5:$K$1101,3,FALSE)</f>
        <v>Палатов Глеб</v>
      </c>
      <c r="C21" s="250">
        <f>VLOOKUP($M21,УЧАСТНИКИ!$A$5:$K$1101,4,FALSE)</f>
        <v>2006</v>
      </c>
      <c r="D21" s="91" t="str">
        <f>VLOOKUP($M21,УЧАСТНИКИ!$A$5:$K$1101,8,FALSE)</f>
        <v>2</v>
      </c>
      <c r="E21" s="83" t="str">
        <f>VLOOKUP($M21,УЧАСТНИКИ!$A$5:$K$1101,5,FALSE)</f>
        <v>ЗАТО Железногорск</v>
      </c>
      <c r="F21" s="91">
        <f>VLOOKUP($M21,УЧАСТНИКИ!$A$5:$K$1101,7,FALSE)</f>
        <v>0</v>
      </c>
      <c r="G21" s="69">
        <f>VLOOKUP($M21,УЧАСТНИКИ!$A$5:$K$1101,11,FALSE)</f>
        <v>0</v>
      </c>
      <c r="H21" s="159">
        <v>161064</v>
      </c>
      <c r="I21" s="173" t="str">
        <f t="shared" si="1"/>
        <v>16:10.64</v>
      </c>
      <c r="J21" s="174" t="str">
        <f t="shared" si="2"/>
        <v>КМС</v>
      </c>
      <c r="K21" s="69">
        <v>9</v>
      </c>
      <c r="L21" s="83" t="str">
        <f>VLOOKUP($M21,УЧАСТНИКИ!$A$5:$K$1101,10,FALSE)</f>
        <v>Дельников В.И., Федяков А.Г.</v>
      </c>
      <c r="M21" s="275" t="s">
        <v>202</v>
      </c>
    </row>
    <row r="22" spans="1:13" x14ac:dyDescent="0.25">
      <c r="A22" s="171">
        <f t="shared" si="0"/>
        <v>12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59">
        <v>161558</v>
      </c>
      <c r="I22" s="173" t="str">
        <f t="shared" si="1"/>
        <v>16:15.58</v>
      </c>
      <c r="J22" s="174" t="str">
        <f t="shared" si="2"/>
        <v>КМС</v>
      </c>
      <c r="K22" s="69">
        <v>8</v>
      </c>
      <c r="L22" s="83" t="e">
        <f>VLOOKUP($M22,УЧАСТНИКИ!$A$5:$K$1101,10,FALSE)</f>
        <v>#N/A</v>
      </c>
      <c r="M22" s="275" t="s">
        <v>238</v>
      </c>
    </row>
    <row r="23" spans="1:13" x14ac:dyDescent="0.25">
      <c r="A23" s="171">
        <f t="shared" si="0"/>
        <v>13</v>
      </c>
      <c r="B23" s="83" t="e">
        <f>VLOOKUP($M23,УЧАСТНИКИ!$A$5:$K$1101,3,FALSE)</f>
        <v>#N/A</v>
      </c>
      <c r="C23" s="250" t="e">
        <f>VLOOKUP($M23,УЧАСТНИКИ!$A$5:$K$1101,4,FALSE)</f>
        <v>#N/A</v>
      </c>
      <c r="D23" s="91" t="e">
        <f>VLOOKUP($M23,УЧАСТНИКИ!$A$5:$K$1101,8,FALSE)</f>
        <v>#N/A</v>
      </c>
      <c r="E23" s="83" t="e">
        <f>VLOOKUP($M23,УЧАСТНИКИ!$A$5:$K$1101,5,FALSE)</f>
        <v>#N/A</v>
      </c>
      <c r="F23" s="91" t="e">
        <f>VLOOKUP($M23,УЧАСТНИКИ!$A$5:$K$1101,7,FALSE)</f>
        <v>#N/A</v>
      </c>
      <c r="G23" s="69" t="e">
        <f>VLOOKUP($M23,УЧАСТНИКИ!$A$5:$K$1101,11,FALSE)</f>
        <v>#N/A</v>
      </c>
      <c r="H23" s="159">
        <v>163098</v>
      </c>
      <c r="I23" s="173" t="str">
        <f t="shared" si="1"/>
        <v>16:30.98</v>
      </c>
      <c r="J23" s="174" t="str">
        <f t="shared" si="2"/>
        <v>КМС</v>
      </c>
      <c r="K23" s="69" t="s">
        <v>111</v>
      </c>
      <c r="L23" s="83" t="e">
        <f>VLOOKUP($M23,УЧАСТНИКИ!$A$5:$K$1101,10,FALSE)</f>
        <v>#N/A</v>
      </c>
      <c r="M23" s="275" t="s">
        <v>159</v>
      </c>
    </row>
    <row r="24" spans="1:13" x14ac:dyDescent="0.25">
      <c r="A24" s="91"/>
    </row>
    <row r="25" spans="1:13" x14ac:dyDescent="0.25">
      <c r="A25" s="91"/>
    </row>
    <row r="26" spans="1:13" x14ac:dyDescent="0.25">
      <c r="A26" s="91"/>
    </row>
    <row r="27" spans="1:13" x14ac:dyDescent="0.25">
      <c r="A27" s="91"/>
    </row>
    <row r="28" spans="1:13" x14ac:dyDescent="0.25">
      <c r="A28" s="91"/>
    </row>
    <row r="29" spans="1:13" x14ac:dyDescent="0.25">
      <c r="A29" s="91"/>
    </row>
    <row r="30" spans="1:13" x14ac:dyDescent="0.25">
      <c r="A30" s="91"/>
    </row>
    <row r="31" spans="1:13" x14ac:dyDescent="0.25">
      <c r="A31" s="91"/>
    </row>
    <row r="32" spans="1:13" x14ac:dyDescent="0.25">
      <c r="A32" s="91"/>
    </row>
    <row r="33" spans="1:1" x14ac:dyDescent="0.25">
      <c r="A33" s="91"/>
    </row>
    <row r="34" spans="1:1" x14ac:dyDescent="0.25">
      <c r="A34" s="91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50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</sheetData>
  <sortState ref="A11:X23">
    <sortCondition ref="A11"/>
  </sortState>
  <customSheetViews>
    <customSheetView guid="{B28A55F2-F506-44F5-8B45-C06C81F4E83D}" showRuler="0">
      <selection activeCell="K1" sqref="K1:K3"/>
      <pageMargins left="0.39370078740157483" right="0.39370078740157483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mergeCells count="12">
    <mergeCell ref="A4:L4"/>
    <mergeCell ref="A1:L1"/>
    <mergeCell ref="A2:L2"/>
    <mergeCell ref="A3:L3"/>
    <mergeCell ref="A6:L6"/>
    <mergeCell ref="A5:L5"/>
    <mergeCell ref="A7:B7"/>
    <mergeCell ref="F7:G7"/>
    <mergeCell ref="I7:J7"/>
    <mergeCell ref="A8:B8"/>
    <mergeCell ref="F8:G8"/>
    <mergeCell ref="I8:J8"/>
  </mergeCells>
  <phoneticPr fontId="1" type="noConversion"/>
  <printOptions horizontalCentered="1"/>
  <pageMargins left="0.26" right="0.25" top="0.78740157480314965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 enableFormatConditionsCalculation="0">
    <tabColor indexed="15"/>
  </sheetPr>
  <dimension ref="A1:AA58"/>
  <sheetViews>
    <sheetView topLeftCell="A4" zoomScale="90" zoomScaleNormal="90" workbookViewId="0">
      <selection activeCell="O17" sqref="O17"/>
    </sheetView>
  </sheetViews>
  <sheetFormatPr defaultColWidth="9.109375" defaultRowHeight="13.2" outlineLevelCol="1" x14ac:dyDescent="0.25"/>
  <cols>
    <col min="1" max="1" width="7.33203125" style="45" customWidth="1"/>
    <col min="2" max="2" width="21.33203125" style="49" customWidth="1"/>
    <col min="3" max="3" width="9.33203125" style="50" customWidth="1"/>
    <col min="4" max="4" width="7.33203125" style="50" customWidth="1"/>
    <col min="5" max="5" width="22.44140625" style="49" customWidth="1"/>
    <col min="6" max="6" width="6.88671875" style="49" hidden="1" customWidth="1"/>
    <col min="7" max="7" width="17.44140625" style="49" customWidth="1"/>
    <col min="8" max="8" width="8.109375" style="49" hidden="1" customWidth="1" outlineLevel="1"/>
    <col min="9" max="9" width="7" style="50" customWidth="1" collapsed="1"/>
    <col min="10" max="10" width="3.6640625" style="50" customWidth="1"/>
    <col min="11" max="11" width="6.33203125" style="50" hidden="1" customWidth="1" outlineLevel="1"/>
    <col min="12" max="12" width="6.6640625" style="50" customWidth="1" collapsed="1"/>
    <col min="13" max="13" width="5" style="50" customWidth="1"/>
    <col min="14" max="14" width="7" style="49" customWidth="1"/>
    <col min="15" max="15" width="6.109375" style="41" customWidth="1"/>
    <col min="16" max="16" width="22" style="49" customWidth="1"/>
    <col min="17" max="17" width="8" style="49" hidden="1" customWidth="1" outlineLevel="1"/>
    <col min="18" max="26" width="9.109375" style="49" hidden="1" customWidth="1" outlineLevel="1"/>
    <col min="27" max="27" width="9.109375" style="49" collapsed="1"/>
    <col min="28" max="16384" width="9.109375" style="49"/>
  </cols>
  <sheetData>
    <row r="1" spans="1:26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U1" s="192"/>
      <c r="V1" s="192"/>
      <c r="W1" s="193"/>
    </row>
    <row r="2" spans="1:26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U2" s="192"/>
      <c r="V2" s="192"/>
      <c r="W2" s="193"/>
    </row>
    <row r="3" spans="1:26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U3" s="192"/>
      <c r="V3" s="192"/>
      <c r="W3" s="193"/>
    </row>
    <row r="4" spans="1:26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U4" s="192"/>
      <c r="V4" s="192"/>
      <c r="W4" s="193"/>
    </row>
    <row r="5" spans="1:26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U5" s="192"/>
      <c r="V5" s="192"/>
      <c r="W5" s="193"/>
    </row>
    <row r="6" spans="1:26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U6" s="192"/>
      <c r="V6" s="192"/>
      <c r="W6" s="193"/>
    </row>
    <row r="7" spans="1:26" ht="12.75" customHeight="1" x14ac:dyDescent="0.25">
      <c r="A7" s="1300" t="s">
        <v>150</v>
      </c>
      <c r="B7" s="1300"/>
      <c r="D7" s="48"/>
      <c r="E7" s="2"/>
      <c r="O7" s="124"/>
      <c r="U7" s="192"/>
      <c r="V7" s="192"/>
      <c r="W7" s="193"/>
    </row>
    <row r="8" spans="1:26" ht="12.75" customHeight="1" x14ac:dyDescent="0.25">
      <c r="A8" s="1300"/>
      <c r="B8" s="1300"/>
      <c r="D8" s="48"/>
      <c r="E8" s="2"/>
      <c r="F8" s="1301" t="s">
        <v>53</v>
      </c>
      <c r="G8" s="1301"/>
      <c r="H8" s="157"/>
      <c r="I8" s="212" t="str">
        <f>d_1</f>
        <v>5 ноября 2016 года</v>
      </c>
      <c r="J8" s="212"/>
      <c r="K8" s="212"/>
      <c r="L8" s="212"/>
      <c r="M8" s="212"/>
      <c r="N8" s="106" t="e">
        <f>#REF!</f>
        <v>#REF!</v>
      </c>
      <c r="O8" s="124"/>
      <c r="P8" s="226" t="str">
        <f>d_6</f>
        <v>t° +20 вл. 78%</v>
      </c>
      <c r="U8" s="192"/>
      <c r="V8" s="192"/>
      <c r="W8" s="193"/>
    </row>
    <row r="9" spans="1:26" x14ac:dyDescent="0.25">
      <c r="A9" s="6" t="str">
        <f>d_4</f>
        <v>МУЖЧИНЫ</v>
      </c>
      <c r="D9" s="48"/>
      <c r="E9" s="2"/>
      <c r="F9" s="1302" t="s">
        <v>54</v>
      </c>
      <c r="G9" s="1302"/>
      <c r="H9" s="154"/>
      <c r="I9" s="213" t="str">
        <f>d_1</f>
        <v>5 ноября 2016 года</v>
      </c>
      <c r="J9" s="213"/>
      <c r="K9" s="213"/>
      <c r="L9" s="213"/>
      <c r="M9" s="213"/>
      <c r="N9" s="216" t="e">
        <f>#REF!</f>
        <v>#REF!</v>
      </c>
      <c r="O9" s="125"/>
      <c r="P9" s="145" t="str">
        <f>d_5</f>
        <v>г. Красноярск</v>
      </c>
      <c r="Q9" s="49" t="s">
        <v>15</v>
      </c>
      <c r="R9" s="179" t="s">
        <v>113</v>
      </c>
      <c r="S9" s="179" t="s">
        <v>114</v>
      </c>
      <c r="T9" s="179" t="s">
        <v>115</v>
      </c>
      <c r="U9" s="179">
        <v>1</v>
      </c>
      <c r="V9" s="179">
        <v>2</v>
      </c>
      <c r="W9" s="179" t="s">
        <v>42</v>
      </c>
      <c r="X9" s="179" t="s">
        <v>116</v>
      </c>
      <c r="Y9" s="179" t="s">
        <v>117</v>
      </c>
      <c r="Z9" s="179" t="s">
        <v>118</v>
      </c>
    </row>
    <row r="10" spans="1:26" ht="22.8" x14ac:dyDescent="0.25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10</v>
      </c>
      <c r="J10" s="121" t="s">
        <v>112</v>
      </c>
      <c r="K10" s="121" t="s">
        <v>16</v>
      </c>
      <c r="L10" s="121" t="s">
        <v>11</v>
      </c>
      <c r="M10" s="121" t="s">
        <v>112</v>
      </c>
      <c r="N10" s="120" t="s">
        <v>12</v>
      </c>
      <c r="O10" s="120" t="s">
        <v>13</v>
      </c>
      <c r="P10" s="122" t="s">
        <v>14</v>
      </c>
      <c r="R10" s="175">
        <v>1300</v>
      </c>
      <c r="S10" s="176">
        <v>1394</v>
      </c>
      <c r="T10" s="176">
        <v>1524</v>
      </c>
      <c r="U10" s="176">
        <v>1624</v>
      </c>
      <c r="V10" s="176">
        <v>1744</v>
      </c>
      <c r="W10" s="176">
        <v>1874</v>
      </c>
      <c r="X10" s="176">
        <v>2024</v>
      </c>
      <c r="Y10" s="190"/>
      <c r="Z10" s="191"/>
    </row>
    <row r="11" spans="1:26" x14ac:dyDescent="0.25">
      <c r="A11" s="171">
        <v>1</v>
      </c>
      <c r="B11" s="83" t="e">
        <f>VLOOKUP($Q11,УЧАСТНИКИ!$A$5:$K$1101,3,FALSE)</f>
        <v>#N/A</v>
      </c>
      <c r="C11" s="250" t="e">
        <f>VLOOKUP($Q11,УЧАСТНИКИ!$A$5:$K$1101,4,FALSE)</f>
        <v>#N/A</v>
      </c>
      <c r="D11" s="91" t="e">
        <f>VLOOKUP($Q11,УЧАСТНИКИ!$A$5:$K$1101,8,FALSE)</f>
        <v>#N/A</v>
      </c>
      <c r="E11" s="83" t="e">
        <f>VLOOKUP($Q11,УЧАСТНИКИ!$A$5:$K$1101,5,FALSE)</f>
        <v>#N/A</v>
      </c>
      <c r="F11" s="91" t="e">
        <f>VLOOKUP($Q11,УЧАСТНИКИ!$A$5:$K$1101,7,FALSE)</f>
        <v>#N/A</v>
      </c>
      <c r="G11" s="69" t="e">
        <f>VLOOKUP($Q11,УЧАСТНИКИ!$A$5:$K$1101,11,FALSE)</f>
        <v>#N/A</v>
      </c>
      <c r="H11" s="159">
        <v>1304</v>
      </c>
      <c r="I11" s="173" t="str">
        <f t="shared" ref="I11:I28" si="0">IF(H11=0,0,CONCATENATE(MID(H11,1,2),".",MID(H11,3,2)))</f>
        <v>13.04</v>
      </c>
      <c r="J11" s="251" t="s">
        <v>403</v>
      </c>
      <c r="K11" s="159">
        <v>1282</v>
      </c>
      <c r="L11" s="173" t="str">
        <f>IF(K11=0,0,CONCATENATE(MID(K11,1,2),".",MID(K11,3,2)))</f>
        <v>12.82</v>
      </c>
      <c r="M11" s="171">
        <v>-1.5</v>
      </c>
      <c r="N11" s="174" t="str">
        <f t="shared" ref="N11:N28" si="1">IF(S11&lt;=$R$10,"МСМК",IF(S11&lt;=$S$10,"МС",IF(S11&lt;=$T$10,"КМС",IF(S11&lt;=$U$10,"1",IF(S11&lt;=$V$10,"2",IF(S11&lt;=$W$10,"3",IF(S11&lt;=$X$10,"1юн",IF(S11&lt;=$Y$10,"2юн",IF(S11&lt;=$Z$10,"3юн",IF(S11&gt;$Z$10,"б/р"))))))))))</f>
        <v>МСМК</v>
      </c>
      <c r="O11" s="69" t="s">
        <v>172</v>
      </c>
      <c r="P11" s="83" t="e">
        <f>VLOOKUP($Q11,УЧАСТНИКИ!$A$5:$K$1101,10,FALSE)</f>
        <v>#N/A</v>
      </c>
      <c r="Q11" s="275" t="s">
        <v>346</v>
      </c>
      <c r="S11" s="172">
        <f t="shared" ref="S11:S28" si="2">MIN(H11,K11)</f>
        <v>1282</v>
      </c>
    </row>
    <row r="12" spans="1:26" x14ac:dyDescent="0.25">
      <c r="A12" s="171">
        <v>2</v>
      </c>
      <c r="B12" s="83" t="e">
        <f>VLOOKUP($Q12,УЧАСТНИКИ!$A$5:$K$1101,3,FALSE)</f>
        <v>#N/A</v>
      </c>
      <c r="C12" s="250" t="e">
        <f>VLOOKUP($Q12,УЧАСТНИКИ!$A$5:$K$1101,4,FALSE)</f>
        <v>#N/A</v>
      </c>
      <c r="D12" s="91" t="e">
        <f>VLOOKUP($Q12,УЧАСТНИКИ!$A$5:$K$1101,8,FALSE)</f>
        <v>#N/A</v>
      </c>
      <c r="E12" s="83" t="e">
        <f>VLOOKUP($Q12,УЧАСТНИКИ!$A$5:$K$1101,5,FALSE)</f>
        <v>#N/A</v>
      </c>
      <c r="F12" s="91" t="e">
        <f>VLOOKUP($Q12,УЧАСТНИКИ!$A$5:$K$1101,7,FALSE)</f>
        <v>#N/A</v>
      </c>
      <c r="G12" s="69" t="e">
        <f>VLOOKUP($Q12,УЧАСТНИКИ!$A$5:$K$1101,11,FALSE)</f>
        <v>#N/A</v>
      </c>
      <c r="H12" s="159">
        <v>1313</v>
      </c>
      <c r="I12" s="173" t="str">
        <f t="shared" si="0"/>
        <v>13.13</v>
      </c>
      <c r="J12" s="251" t="s">
        <v>403</v>
      </c>
      <c r="K12" s="159">
        <v>1300</v>
      </c>
      <c r="L12" s="173" t="str">
        <f>IF(K12=0,0,CONCATENATE(MID(K12,1,2),".",MID(K12,3,2)))</f>
        <v>13.00</v>
      </c>
      <c r="M12" s="171">
        <v>-1.5</v>
      </c>
      <c r="N12" s="174" t="str">
        <f t="shared" si="1"/>
        <v>МСМК</v>
      </c>
      <c r="O12" s="69" t="s">
        <v>173</v>
      </c>
      <c r="P12" s="83" t="e">
        <f>VLOOKUP($Q12,УЧАСТНИКИ!$A$5:$K$1101,10,FALSE)</f>
        <v>#N/A</v>
      </c>
      <c r="Q12" s="34" t="s">
        <v>201</v>
      </c>
      <c r="S12" s="172">
        <f t="shared" si="2"/>
        <v>1300</v>
      </c>
    </row>
    <row r="13" spans="1:26" x14ac:dyDescent="0.25">
      <c r="A13" s="171">
        <v>3</v>
      </c>
      <c r="B13" s="83" t="str">
        <f>VLOOKUP($Q13,УЧАСТНИКИ!$A$5:$K$1101,3,FALSE)</f>
        <v>Иванов Марк</v>
      </c>
      <c r="C13" s="250">
        <f>VLOOKUP($Q13,УЧАСТНИКИ!$A$5:$K$1101,4,FALSE)</f>
        <v>1987</v>
      </c>
      <c r="D13" s="91">
        <f>VLOOKUP($Q13,УЧАСТНИКИ!$A$5:$K$1101,8,FALSE)</f>
        <v>2</v>
      </c>
      <c r="E13" s="83" t="str">
        <f>VLOOKUP($Q13,УЧАСТНИКИ!$A$5:$K$1101,5,FALSE)</f>
        <v>ЗАТО Железногорск</v>
      </c>
      <c r="F13" s="91">
        <f>VLOOKUP($Q13,УЧАСТНИКИ!$A$5:$K$1101,7,FALSE)</f>
        <v>0</v>
      </c>
      <c r="G13" s="69">
        <f>VLOOKUP($Q13,УЧАСТНИКИ!$A$5:$K$1101,11,FALSE)</f>
        <v>0</v>
      </c>
      <c r="H13" s="159">
        <v>1325</v>
      </c>
      <c r="I13" s="173" t="str">
        <f t="shared" si="0"/>
        <v>13.25</v>
      </c>
      <c r="J13" s="251" t="s">
        <v>402</v>
      </c>
      <c r="K13" s="159">
        <v>1309</v>
      </c>
      <c r="L13" s="173" t="str">
        <f>IF(K13=0,0,CONCATENATE(MID(K13,1,2),".",MID(K13,3,2)))</f>
        <v>13.09</v>
      </c>
      <c r="M13" s="171">
        <v>-1.5</v>
      </c>
      <c r="N13" s="174" t="str">
        <f t="shared" si="1"/>
        <v>МС</v>
      </c>
      <c r="O13" s="69" t="s">
        <v>169</v>
      </c>
      <c r="P13" s="83" t="str">
        <f>VLOOKUP($Q13,УЧАСТНИКИ!$A$5:$K$1101,10,FALSE)</f>
        <v>Самостоятельно</v>
      </c>
      <c r="Q13" s="275" t="s">
        <v>295</v>
      </c>
      <c r="S13" s="172">
        <f t="shared" si="2"/>
        <v>1309</v>
      </c>
    </row>
    <row r="14" spans="1:26" x14ac:dyDescent="0.25">
      <c r="A14" s="171">
        <v>4</v>
      </c>
      <c r="B14" s="83" t="e">
        <f>VLOOKUP($Q14,УЧАСТНИКИ!$A$5:$K$1101,3,FALSE)</f>
        <v>#N/A</v>
      </c>
      <c r="C14" s="250" t="e">
        <f>VLOOKUP($Q14,УЧАСТНИКИ!$A$5:$K$1101,4,FALSE)</f>
        <v>#N/A</v>
      </c>
      <c r="D14" s="91" t="e">
        <f>VLOOKUP($Q14,УЧАСТНИКИ!$A$5:$K$1101,8,FALSE)</f>
        <v>#N/A</v>
      </c>
      <c r="E14" s="83" t="e">
        <f>VLOOKUP($Q14,УЧАСТНИКИ!$A$5:$K$1101,5,FALSE)</f>
        <v>#N/A</v>
      </c>
      <c r="F14" s="91" t="e">
        <f>VLOOKUP($Q14,УЧАСТНИКИ!$A$5:$K$1101,7,FALSE)</f>
        <v>#N/A</v>
      </c>
      <c r="G14" s="69" t="e">
        <f>VLOOKUP($Q14,УЧАСТНИКИ!$A$5:$K$1101,11,FALSE)</f>
        <v>#N/A</v>
      </c>
      <c r="H14" s="159">
        <v>1352</v>
      </c>
      <c r="I14" s="173" t="str">
        <f t="shared" si="0"/>
        <v>13.52</v>
      </c>
      <c r="J14" s="251" t="s">
        <v>404</v>
      </c>
      <c r="K14" s="159">
        <v>1347</v>
      </c>
      <c r="L14" s="173" t="str">
        <f>IF(K14=0,0,CONCATENATE(MID(K14,1,2),".",MID(K14,3,2)))</f>
        <v>13.47</v>
      </c>
      <c r="M14" s="171">
        <v>-1.5</v>
      </c>
      <c r="N14" s="174" t="str">
        <f t="shared" si="1"/>
        <v>МС</v>
      </c>
      <c r="O14" s="69" t="s">
        <v>170</v>
      </c>
      <c r="P14" s="83" t="e">
        <f>VLOOKUP($Q14,УЧАСТНИКИ!$A$5:$K$1101,10,FALSE)</f>
        <v>#N/A</v>
      </c>
      <c r="Q14" s="275" t="s">
        <v>265</v>
      </c>
      <c r="S14" s="172">
        <f t="shared" si="2"/>
        <v>1347</v>
      </c>
    </row>
    <row r="15" spans="1:26" x14ac:dyDescent="0.25">
      <c r="A15" s="171">
        <v>5</v>
      </c>
      <c r="B15" s="83" t="e">
        <f>VLOOKUP($Q15,УЧАСТНИКИ!$A$5:$K$1101,3,FALSE)</f>
        <v>#N/A</v>
      </c>
      <c r="C15" s="250" t="e">
        <f>VLOOKUP($Q15,УЧАСТНИКИ!$A$5:$K$1101,4,FALSE)</f>
        <v>#N/A</v>
      </c>
      <c r="D15" s="91" t="e">
        <f>VLOOKUP($Q15,УЧАСТНИКИ!$A$5:$K$1101,8,FALSE)</f>
        <v>#N/A</v>
      </c>
      <c r="E15" s="83" t="e">
        <f>VLOOKUP($Q15,УЧАСТНИКИ!$A$5:$K$1101,5,FALSE)</f>
        <v>#N/A</v>
      </c>
      <c r="F15" s="91" t="e">
        <f>VLOOKUP($Q15,УЧАСТНИКИ!$A$5:$K$1101,7,FALSE)</f>
        <v>#N/A</v>
      </c>
      <c r="G15" s="69" t="e">
        <f>VLOOKUP($Q15,УЧАСТНИКИ!$A$5:$K$1101,11,FALSE)</f>
        <v>#N/A</v>
      </c>
      <c r="H15" s="159">
        <v>1355</v>
      </c>
      <c r="I15" s="173" t="str">
        <f t="shared" si="0"/>
        <v>13.55</v>
      </c>
      <c r="J15" s="251" t="s">
        <v>404</v>
      </c>
      <c r="K15" s="159">
        <v>1376</v>
      </c>
      <c r="L15" s="173" t="str">
        <f>IF(K15=0,0,CONCATENATE(MID(K15,1,2),".",MID(K15,3,2)))</f>
        <v>13.76</v>
      </c>
      <c r="M15" s="171">
        <v>-1.5</v>
      </c>
      <c r="N15" s="174" t="str">
        <f t="shared" si="1"/>
        <v>МС</v>
      </c>
      <c r="O15" s="69" t="s">
        <v>111</v>
      </c>
      <c r="P15" s="83" t="e">
        <f>VLOOKUP($Q15,УЧАСТНИКИ!$A$5:$K$1101,10,FALSE)</f>
        <v>#N/A</v>
      </c>
      <c r="Q15" s="275" t="s">
        <v>306</v>
      </c>
      <c r="S15" s="172">
        <f t="shared" si="2"/>
        <v>1355</v>
      </c>
    </row>
    <row r="16" spans="1:26" x14ac:dyDescent="0.25">
      <c r="A16" s="171">
        <v>6</v>
      </c>
      <c r="B16" s="83" t="e">
        <f>VLOOKUP($Q16,УЧАСТНИКИ!$A$5:$K$1101,3,FALSE)</f>
        <v>#N/A</v>
      </c>
      <c r="C16" s="250" t="e">
        <f>VLOOKUP($Q16,УЧАСТНИКИ!$A$5:$K$1101,4,FALSE)</f>
        <v>#N/A</v>
      </c>
      <c r="D16" s="91" t="e">
        <f>VLOOKUP($Q16,УЧАСТНИКИ!$A$5:$K$1101,8,FALSE)</f>
        <v>#N/A</v>
      </c>
      <c r="E16" s="83" t="e">
        <f>VLOOKUP($Q16,УЧАСТНИКИ!$A$5:$K$1101,5,FALSE)</f>
        <v>#N/A</v>
      </c>
      <c r="F16" s="91" t="e">
        <f>VLOOKUP($Q16,УЧАСТНИКИ!$A$5:$K$1101,7,FALSE)</f>
        <v>#N/A</v>
      </c>
      <c r="G16" s="69" t="e">
        <f>VLOOKUP($Q16,УЧАСТНИКИ!$A$5:$K$1101,11,FALSE)</f>
        <v>#N/A</v>
      </c>
      <c r="H16" s="159">
        <v>1333</v>
      </c>
      <c r="I16" s="173" t="str">
        <f t="shared" si="0"/>
        <v>13.33</v>
      </c>
      <c r="J16" s="251" t="s">
        <v>404</v>
      </c>
      <c r="K16" s="159"/>
      <c r="L16" s="277" t="s">
        <v>407</v>
      </c>
      <c r="M16" s="171"/>
      <c r="N16" s="174" t="str">
        <f t="shared" si="1"/>
        <v>МС</v>
      </c>
      <c r="O16" s="69" t="s">
        <v>174</v>
      </c>
      <c r="P16" s="83" t="e">
        <f>VLOOKUP($Q16,УЧАСТНИКИ!$A$5:$K$1101,10,FALSE)</f>
        <v>#N/A</v>
      </c>
      <c r="Q16" s="275" t="s">
        <v>313</v>
      </c>
      <c r="S16" s="172">
        <f t="shared" si="2"/>
        <v>1333</v>
      </c>
    </row>
    <row r="17" spans="1:19" x14ac:dyDescent="0.25">
      <c r="A17" s="171">
        <v>6</v>
      </c>
      <c r="B17" s="83" t="e">
        <f>VLOOKUP($Q17,УЧАСТНИКИ!$A$5:$K$1101,3,FALSE)</f>
        <v>#N/A</v>
      </c>
      <c r="C17" s="250" t="e">
        <f>VLOOKUP($Q17,УЧАСТНИКИ!$A$5:$K$1101,4,FALSE)</f>
        <v>#N/A</v>
      </c>
      <c r="D17" s="91" t="e">
        <f>VLOOKUP($Q17,УЧАСТНИКИ!$A$5:$K$1101,8,FALSE)</f>
        <v>#N/A</v>
      </c>
      <c r="E17" s="83" t="e">
        <f>VLOOKUP($Q17,УЧАСТНИКИ!$A$5:$K$1101,5,FALSE)</f>
        <v>#N/A</v>
      </c>
      <c r="F17" s="91" t="e">
        <f>VLOOKUP($Q17,УЧАСТНИКИ!$A$5:$K$1101,7,FALSE)</f>
        <v>#N/A</v>
      </c>
      <c r="G17" s="69" t="e">
        <f>VLOOKUP($Q17,УЧАСТНИКИ!$A$5:$K$1101,11,FALSE)</f>
        <v>#N/A</v>
      </c>
      <c r="H17" s="159">
        <v>1357</v>
      </c>
      <c r="I17" s="173" t="str">
        <f t="shared" si="0"/>
        <v>13.57</v>
      </c>
      <c r="J17" s="251" t="s">
        <v>402</v>
      </c>
      <c r="K17" s="159"/>
      <c r="L17" s="277" t="s">
        <v>407</v>
      </c>
      <c r="M17" s="171"/>
      <c r="N17" s="174" t="str">
        <f t="shared" si="1"/>
        <v>МС</v>
      </c>
      <c r="O17" s="69" t="s">
        <v>174</v>
      </c>
      <c r="P17" s="83" t="e">
        <f>VLOOKUP($Q17,УЧАСТНИКИ!$A$5:$K$1101,10,FALSE)</f>
        <v>#N/A</v>
      </c>
      <c r="Q17" s="275" t="s">
        <v>305</v>
      </c>
      <c r="S17" s="172">
        <f t="shared" si="2"/>
        <v>1357</v>
      </c>
    </row>
    <row r="18" spans="1:19" x14ac:dyDescent="0.25">
      <c r="A18" s="171">
        <v>6</v>
      </c>
      <c r="B18" s="83" t="e">
        <f>VLOOKUP($Q18,УЧАСТНИКИ!$A$5:$K$1101,3,FALSE)</f>
        <v>#N/A</v>
      </c>
      <c r="C18" s="250" t="e">
        <f>VLOOKUP($Q18,УЧАСТНИКИ!$A$5:$K$1101,4,FALSE)</f>
        <v>#N/A</v>
      </c>
      <c r="D18" s="91" t="e">
        <f>VLOOKUP($Q18,УЧАСТНИКИ!$A$5:$K$1101,8,FALSE)</f>
        <v>#N/A</v>
      </c>
      <c r="E18" s="83" t="e">
        <f>VLOOKUP($Q18,УЧАСТНИКИ!$A$5:$K$1101,5,FALSE)</f>
        <v>#N/A</v>
      </c>
      <c r="F18" s="91" t="e">
        <f>VLOOKUP($Q18,УЧАСТНИКИ!$A$5:$K$1101,7,FALSE)</f>
        <v>#N/A</v>
      </c>
      <c r="G18" s="69" t="e">
        <f>VLOOKUP($Q18,УЧАСТНИКИ!$A$5:$K$1101,11,FALSE)</f>
        <v>#N/A</v>
      </c>
      <c r="H18" s="159">
        <v>1361</v>
      </c>
      <c r="I18" s="173" t="str">
        <f t="shared" si="0"/>
        <v>13.61</v>
      </c>
      <c r="J18" s="251" t="s">
        <v>403</v>
      </c>
      <c r="K18" s="159"/>
      <c r="L18" s="277" t="s">
        <v>407</v>
      </c>
      <c r="M18" s="171"/>
      <c r="N18" s="174" t="str">
        <f t="shared" si="1"/>
        <v>МС</v>
      </c>
      <c r="O18" s="69" t="s">
        <v>111</v>
      </c>
      <c r="P18" s="83" t="e">
        <f>VLOOKUP($Q18,УЧАСТНИКИ!$A$5:$K$1101,10,FALSE)</f>
        <v>#N/A</v>
      </c>
      <c r="Q18" s="275" t="s">
        <v>139</v>
      </c>
      <c r="S18" s="172">
        <f t="shared" si="2"/>
        <v>1361</v>
      </c>
    </row>
    <row r="19" spans="1:19" x14ac:dyDescent="0.25">
      <c r="A19" s="171">
        <v>9</v>
      </c>
      <c r="B19" s="83" t="e">
        <f>VLOOKUP($Q19,УЧАСТНИКИ!$A$5:$K$1101,3,FALSE)</f>
        <v>#N/A</v>
      </c>
      <c r="C19" s="250" t="e">
        <f>VLOOKUP($Q19,УЧАСТНИКИ!$A$5:$K$1101,4,FALSE)</f>
        <v>#N/A</v>
      </c>
      <c r="D19" s="91" t="e">
        <f>VLOOKUP($Q19,УЧАСТНИКИ!$A$5:$K$1101,8,FALSE)</f>
        <v>#N/A</v>
      </c>
      <c r="E19" s="83" t="e">
        <f>VLOOKUP($Q19,УЧАСТНИКИ!$A$5:$K$1101,5,FALSE)</f>
        <v>#N/A</v>
      </c>
      <c r="F19" s="91" t="e">
        <f>VLOOKUP($Q19,УЧАСТНИКИ!$A$5:$K$1101,7,FALSE)</f>
        <v>#N/A</v>
      </c>
      <c r="G19" s="69" t="e">
        <f>VLOOKUP($Q19,УЧАСТНИКИ!$A$5:$K$1101,11,FALSE)</f>
        <v>#N/A</v>
      </c>
      <c r="H19" s="159">
        <v>1380</v>
      </c>
      <c r="I19" s="173" t="str">
        <f t="shared" si="0"/>
        <v>13.80</v>
      </c>
      <c r="J19" s="251" t="s">
        <v>403</v>
      </c>
      <c r="K19" s="159"/>
      <c r="L19" s="173"/>
      <c r="M19" s="171"/>
      <c r="N19" s="174" t="str">
        <f t="shared" si="1"/>
        <v>МС</v>
      </c>
      <c r="O19" s="69" t="s">
        <v>176</v>
      </c>
      <c r="P19" s="83" t="e">
        <f>VLOOKUP($Q19,УЧАСТНИКИ!$A$5:$K$1101,10,FALSE)</f>
        <v>#N/A</v>
      </c>
      <c r="Q19" s="275" t="s">
        <v>262</v>
      </c>
      <c r="S19" s="172">
        <f t="shared" si="2"/>
        <v>1380</v>
      </c>
    </row>
    <row r="20" spans="1:19" x14ac:dyDescent="0.25">
      <c r="A20" s="171">
        <v>10</v>
      </c>
      <c r="B20" s="83" t="e">
        <f>VLOOKUP($Q20,УЧАСТНИКИ!$A$5:$K$1101,3,FALSE)</f>
        <v>#N/A</v>
      </c>
      <c r="C20" s="250" t="e">
        <f>VLOOKUP($Q20,УЧАСТНИКИ!$A$5:$K$1101,4,FALSE)</f>
        <v>#N/A</v>
      </c>
      <c r="D20" s="91" t="e">
        <f>VLOOKUP($Q20,УЧАСТНИКИ!$A$5:$K$1101,8,FALSE)</f>
        <v>#N/A</v>
      </c>
      <c r="E20" s="83" t="e">
        <f>VLOOKUP($Q20,УЧАСТНИКИ!$A$5:$K$1101,5,FALSE)</f>
        <v>#N/A</v>
      </c>
      <c r="F20" s="91" t="e">
        <f>VLOOKUP($Q20,УЧАСТНИКИ!$A$5:$K$1101,7,FALSE)</f>
        <v>#N/A</v>
      </c>
      <c r="G20" s="69" t="e">
        <f>VLOOKUP($Q20,УЧАСТНИКИ!$A$5:$K$1101,11,FALSE)</f>
        <v>#N/A</v>
      </c>
      <c r="H20" s="159">
        <v>1381</v>
      </c>
      <c r="I20" s="173" t="str">
        <f t="shared" si="0"/>
        <v>13.81</v>
      </c>
      <c r="J20" s="251" t="s">
        <v>404</v>
      </c>
      <c r="K20" s="159"/>
      <c r="L20" s="173"/>
      <c r="M20" s="171"/>
      <c r="N20" s="174" t="str">
        <f t="shared" si="1"/>
        <v>МС</v>
      </c>
      <c r="O20" s="69" t="s">
        <v>111</v>
      </c>
      <c r="P20" s="83" t="e">
        <f>VLOOKUP($Q20,УЧАСТНИКИ!$A$5:$K$1101,10,FALSE)</f>
        <v>#N/A</v>
      </c>
      <c r="Q20" s="275" t="s">
        <v>204</v>
      </c>
      <c r="S20" s="172">
        <f t="shared" si="2"/>
        <v>1381</v>
      </c>
    </row>
    <row r="21" spans="1:19" x14ac:dyDescent="0.25">
      <c r="A21" s="171">
        <v>11</v>
      </c>
      <c r="B21" s="83" t="e">
        <f>VLOOKUP($Q21,УЧАСТНИКИ!$A$5:$K$1101,3,FALSE)</f>
        <v>#N/A</v>
      </c>
      <c r="C21" s="250" t="e">
        <f>VLOOKUP($Q21,УЧАСТНИКИ!$A$5:$K$1101,4,FALSE)</f>
        <v>#N/A</v>
      </c>
      <c r="D21" s="91" t="e">
        <f>VLOOKUP($Q21,УЧАСТНИКИ!$A$5:$K$1101,8,FALSE)</f>
        <v>#N/A</v>
      </c>
      <c r="E21" s="83" t="e">
        <f>VLOOKUP($Q21,УЧАСТНИКИ!$A$5:$K$1101,5,FALSE)</f>
        <v>#N/A</v>
      </c>
      <c r="F21" s="91" t="e">
        <f>VLOOKUP($Q21,УЧАСТНИКИ!$A$5:$K$1101,7,FALSE)</f>
        <v>#N/A</v>
      </c>
      <c r="G21" s="69" t="e">
        <f>VLOOKUP($Q21,УЧАСТНИКИ!$A$5:$K$1101,11,FALSE)</f>
        <v>#N/A</v>
      </c>
      <c r="H21" s="159">
        <v>1382</v>
      </c>
      <c r="I21" s="173" t="str">
        <f t="shared" si="0"/>
        <v>13.82</v>
      </c>
      <c r="J21" s="251" t="s">
        <v>402</v>
      </c>
      <c r="K21" s="159"/>
      <c r="L21" s="173"/>
      <c r="M21" s="171"/>
      <c r="N21" s="174" t="str">
        <f t="shared" si="1"/>
        <v>МС</v>
      </c>
      <c r="O21" s="69" t="s">
        <v>111</v>
      </c>
      <c r="P21" s="83" t="e">
        <f>VLOOKUP($Q21,УЧАСТНИКИ!$A$5:$K$1101,10,FALSE)</f>
        <v>#N/A</v>
      </c>
      <c r="Q21" s="34" t="s">
        <v>348</v>
      </c>
      <c r="S21" s="172">
        <f t="shared" si="2"/>
        <v>1382</v>
      </c>
    </row>
    <row r="22" spans="1:19" x14ac:dyDescent="0.25">
      <c r="A22" s="171">
        <v>12</v>
      </c>
      <c r="B22" s="83" t="e">
        <f>VLOOKUP($Q22,УЧАСТНИКИ!$A$5:$K$1101,3,FALSE)</f>
        <v>#N/A</v>
      </c>
      <c r="C22" s="250" t="e">
        <f>VLOOKUP($Q22,УЧАСТНИКИ!$A$5:$K$1101,4,FALSE)</f>
        <v>#N/A</v>
      </c>
      <c r="D22" s="91" t="e">
        <f>VLOOKUP($Q22,УЧАСТНИКИ!$A$5:$K$1101,8,FALSE)</f>
        <v>#N/A</v>
      </c>
      <c r="E22" s="83" t="e">
        <f>VLOOKUP($Q22,УЧАСТНИКИ!$A$5:$K$1101,5,FALSE)</f>
        <v>#N/A</v>
      </c>
      <c r="F22" s="91" t="e">
        <f>VLOOKUP($Q22,УЧАСТНИКИ!$A$5:$K$1101,7,FALSE)</f>
        <v>#N/A</v>
      </c>
      <c r="G22" s="69" t="e">
        <f>VLOOKUP($Q22,УЧАСТНИКИ!$A$5:$K$1101,11,FALSE)</f>
        <v>#N/A</v>
      </c>
      <c r="H22" s="159">
        <v>1394</v>
      </c>
      <c r="I22" s="173" t="str">
        <f t="shared" si="0"/>
        <v>13.94</v>
      </c>
      <c r="J22" s="251" t="s">
        <v>404</v>
      </c>
      <c r="K22" s="159"/>
      <c r="L22" s="173"/>
      <c r="M22" s="171"/>
      <c r="N22" s="174" t="str">
        <f t="shared" si="1"/>
        <v>МС</v>
      </c>
      <c r="O22" s="69" t="s">
        <v>111</v>
      </c>
      <c r="P22" s="83" t="e">
        <f>VLOOKUP($Q22,УЧАСТНИКИ!$A$5:$K$1101,10,FALSE)</f>
        <v>#N/A</v>
      </c>
      <c r="Q22" s="275" t="s">
        <v>347</v>
      </c>
      <c r="S22" s="172">
        <f t="shared" si="2"/>
        <v>1394</v>
      </c>
    </row>
    <row r="23" spans="1:19" x14ac:dyDescent="0.25">
      <c r="A23" s="171">
        <v>13</v>
      </c>
      <c r="B23" s="83" t="e">
        <f>VLOOKUP($Q23,УЧАСТНИКИ!$A$5:$K$1101,3,FALSE)</f>
        <v>#N/A</v>
      </c>
      <c r="C23" s="250" t="e">
        <f>VLOOKUP($Q23,УЧАСТНИКИ!$A$5:$K$1101,4,FALSE)</f>
        <v>#N/A</v>
      </c>
      <c r="D23" s="91" t="e">
        <f>VLOOKUP($Q23,УЧАСТНИКИ!$A$5:$K$1101,8,FALSE)</f>
        <v>#N/A</v>
      </c>
      <c r="E23" s="83" t="e">
        <f>VLOOKUP($Q23,УЧАСТНИКИ!$A$5:$K$1101,5,FALSE)</f>
        <v>#N/A</v>
      </c>
      <c r="F23" s="91" t="e">
        <f>VLOOKUP($Q23,УЧАСТНИКИ!$A$5:$K$1101,7,FALSE)</f>
        <v>#N/A</v>
      </c>
      <c r="G23" s="69" t="e">
        <f>VLOOKUP($Q23,УЧАСТНИКИ!$A$5:$K$1101,11,FALSE)</f>
        <v>#N/A</v>
      </c>
      <c r="H23" s="159">
        <v>1395</v>
      </c>
      <c r="I23" s="173" t="str">
        <f t="shared" si="0"/>
        <v>13.95</v>
      </c>
      <c r="J23" s="251" t="s">
        <v>403</v>
      </c>
      <c r="K23" s="159"/>
      <c r="L23" s="173"/>
      <c r="M23" s="171"/>
      <c r="N23" s="174" t="str">
        <f t="shared" si="1"/>
        <v>КМС</v>
      </c>
      <c r="O23" s="69" t="s">
        <v>111</v>
      </c>
      <c r="P23" s="83" t="e">
        <f>VLOOKUP($Q23,УЧАСТНИКИ!$A$5:$K$1101,10,FALSE)</f>
        <v>#N/A</v>
      </c>
      <c r="Q23" s="275" t="s">
        <v>376</v>
      </c>
      <c r="S23" s="172">
        <f t="shared" si="2"/>
        <v>1395</v>
      </c>
    </row>
    <row r="24" spans="1:19" x14ac:dyDescent="0.25">
      <c r="A24" s="171">
        <v>14</v>
      </c>
      <c r="B24" s="83" t="e">
        <f>VLOOKUP($Q24,УЧАСТНИКИ!$A$5:$K$1101,3,FALSE)</f>
        <v>#N/A</v>
      </c>
      <c r="C24" s="250" t="e">
        <f>VLOOKUP($Q24,УЧАСТНИКИ!$A$5:$K$1101,4,FALSE)</f>
        <v>#N/A</v>
      </c>
      <c r="D24" s="91" t="e">
        <f>VLOOKUP($Q24,УЧАСТНИКИ!$A$5:$K$1101,8,FALSE)</f>
        <v>#N/A</v>
      </c>
      <c r="E24" s="83" t="e">
        <f>VLOOKUP($Q24,УЧАСТНИКИ!$A$5:$K$1101,5,FALSE)</f>
        <v>#N/A</v>
      </c>
      <c r="F24" s="91" t="e">
        <f>VLOOKUP($Q24,УЧАСТНИКИ!$A$5:$K$1101,7,FALSE)</f>
        <v>#N/A</v>
      </c>
      <c r="G24" s="69" t="e">
        <f>VLOOKUP($Q24,УЧАСТНИКИ!$A$5:$K$1101,11,FALSE)</f>
        <v>#N/A</v>
      </c>
      <c r="H24" s="159">
        <v>1395</v>
      </c>
      <c r="I24" s="173" t="str">
        <f t="shared" si="0"/>
        <v>13.95</v>
      </c>
      <c r="J24" s="251" t="s">
        <v>403</v>
      </c>
      <c r="K24" s="159"/>
      <c r="L24" s="173"/>
      <c r="M24" s="171"/>
      <c r="N24" s="174" t="str">
        <f t="shared" si="1"/>
        <v>КМС</v>
      </c>
      <c r="O24" s="69">
        <v>10</v>
      </c>
      <c r="P24" s="83" t="e">
        <f>VLOOKUP($Q24,УЧАСТНИКИ!$A$5:$K$1101,10,FALSE)</f>
        <v>#N/A</v>
      </c>
      <c r="Q24" s="275" t="s">
        <v>330</v>
      </c>
      <c r="S24" s="172">
        <f t="shared" si="2"/>
        <v>1395</v>
      </c>
    </row>
    <row r="25" spans="1:19" x14ac:dyDescent="0.25">
      <c r="A25" s="171">
        <v>15</v>
      </c>
      <c r="B25" s="83" t="e">
        <f>VLOOKUP($Q25,УЧАСТНИКИ!$A$5:$K$1101,3,FALSE)</f>
        <v>#N/A</v>
      </c>
      <c r="C25" s="250" t="e">
        <f>VLOOKUP($Q25,УЧАСТНИКИ!$A$5:$K$1101,4,FALSE)</f>
        <v>#N/A</v>
      </c>
      <c r="D25" s="91" t="e">
        <f>VLOOKUP($Q25,УЧАСТНИКИ!$A$5:$K$1101,8,FALSE)</f>
        <v>#N/A</v>
      </c>
      <c r="E25" s="83" t="e">
        <f>VLOOKUP($Q25,УЧАСТНИКИ!$A$5:$K$1101,5,FALSE)</f>
        <v>#N/A</v>
      </c>
      <c r="F25" s="91" t="e">
        <f>VLOOKUP($Q25,УЧАСТНИКИ!$A$5:$K$1101,7,FALSE)</f>
        <v>#N/A</v>
      </c>
      <c r="G25" s="69" t="e">
        <f>VLOOKUP($Q25,УЧАСТНИКИ!$A$5:$K$1101,11,FALSE)</f>
        <v>#N/A</v>
      </c>
      <c r="H25" s="159">
        <v>1398</v>
      </c>
      <c r="I25" s="173" t="str">
        <f t="shared" si="0"/>
        <v>13.98</v>
      </c>
      <c r="J25" s="251" t="s">
        <v>404</v>
      </c>
      <c r="K25" s="159"/>
      <c r="L25" s="173"/>
      <c r="M25" s="171"/>
      <c r="N25" s="174" t="str">
        <f t="shared" si="1"/>
        <v>КМС</v>
      </c>
      <c r="O25" s="69" t="s">
        <v>111</v>
      </c>
      <c r="P25" s="83" t="e">
        <f>VLOOKUP($Q25,УЧАСТНИКИ!$A$5:$K$1101,10,FALSE)</f>
        <v>#N/A</v>
      </c>
      <c r="Q25" s="275" t="s">
        <v>294</v>
      </c>
      <c r="S25" s="172">
        <f t="shared" si="2"/>
        <v>1398</v>
      </c>
    </row>
    <row r="26" spans="1:19" ht="22.8" x14ac:dyDescent="0.25">
      <c r="A26" s="171">
        <v>16</v>
      </c>
      <c r="B26" s="83" t="str">
        <f>VLOOKUP($Q26,УЧАСТНИКИ!$A$5:$K$1101,3,FALSE)</f>
        <v>Терешков Степан</v>
      </c>
      <c r="C26" s="250">
        <f>VLOOKUP($Q26,УЧАСТНИКИ!$A$5:$K$1101,4,FALSE)</f>
        <v>2002</v>
      </c>
      <c r="D26" s="91" t="str">
        <f>VLOOKUP($Q26,УЧАСТНИКИ!$A$5:$K$1101,8,FALSE)</f>
        <v>КМС</v>
      </c>
      <c r="E26" s="83" t="str">
        <f>VLOOKUP($Q26,УЧАСТНИКИ!$A$5:$K$1101,5,FALSE)</f>
        <v>Ачинск</v>
      </c>
      <c r="F26" s="91">
        <f>VLOOKUP($Q26,УЧАСТНИКИ!$A$5:$K$1101,7,FALSE)</f>
        <v>0</v>
      </c>
      <c r="G26" s="69">
        <f>VLOOKUP($Q26,УЧАСТНИКИ!$A$5:$K$1101,11,FALSE)</f>
        <v>0</v>
      </c>
      <c r="H26" s="159">
        <v>1410</v>
      </c>
      <c r="I26" s="173" t="str">
        <f t="shared" si="0"/>
        <v>14.10</v>
      </c>
      <c r="J26" s="251" t="s">
        <v>402</v>
      </c>
      <c r="K26" s="159"/>
      <c r="L26" s="173"/>
      <c r="M26" s="171"/>
      <c r="N26" s="174" t="str">
        <f t="shared" si="1"/>
        <v>КМС</v>
      </c>
      <c r="O26" s="69" t="s">
        <v>111</v>
      </c>
      <c r="P26" s="83" t="str">
        <f>VLOOKUP($Q26,УЧАСТНИКИ!$A$5:$K$1101,10,FALSE)</f>
        <v>ЗТР Пешков А.И., Арнст Н.В.</v>
      </c>
      <c r="Q26" s="275" t="s">
        <v>296</v>
      </c>
      <c r="S26" s="172">
        <f t="shared" si="2"/>
        <v>1410</v>
      </c>
    </row>
    <row r="27" spans="1:19" x14ac:dyDescent="0.25">
      <c r="A27" s="171">
        <v>17</v>
      </c>
      <c r="B27" s="83" t="e">
        <f>VLOOKUP($Q27,УЧАСТНИКИ!$A$5:$K$1101,3,FALSE)</f>
        <v>#N/A</v>
      </c>
      <c r="C27" s="250" t="e">
        <f>VLOOKUP($Q27,УЧАСТНИКИ!$A$5:$K$1101,4,FALSE)</f>
        <v>#N/A</v>
      </c>
      <c r="D27" s="91" t="e">
        <f>VLOOKUP($Q27,УЧАСТНИКИ!$A$5:$K$1101,8,FALSE)</f>
        <v>#N/A</v>
      </c>
      <c r="E27" s="83" t="e">
        <f>VLOOKUP($Q27,УЧАСТНИКИ!$A$5:$K$1101,5,FALSE)</f>
        <v>#N/A</v>
      </c>
      <c r="F27" s="91" t="e">
        <f>VLOOKUP($Q27,УЧАСТНИКИ!$A$5:$K$1101,7,FALSE)</f>
        <v>#N/A</v>
      </c>
      <c r="G27" s="69" t="e">
        <f>VLOOKUP($Q27,УЧАСТНИКИ!$A$5:$K$1101,11,FALSE)</f>
        <v>#N/A</v>
      </c>
      <c r="H27" s="159">
        <v>1504</v>
      </c>
      <c r="I27" s="173" t="str">
        <f t="shared" si="0"/>
        <v>15.04</v>
      </c>
      <c r="J27" s="251" t="s">
        <v>402</v>
      </c>
      <c r="K27" s="159"/>
      <c r="L27" s="173"/>
      <c r="M27" s="171"/>
      <c r="N27" s="174" t="str">
        <f t="shared" si="1"/>
        <v>КМС</v>
      </c>
      <c r="O27" s="69">
        <v>9</v>
      </c>
      <c r="P27" s="83" t="e">
        <f>VLOOKUP($Q27,УЧАСТНИКИ!$A$5:$K$1101,10,FALSE)</f>
        <v>#N/A</v>
      </c>
      <c r="Q27" s="275" t="s">
        <v>268</v>
      </c>
      <c r="S27" s="172">
        <f t="shared" si="2"/>
        <v>1504</v>
      </c>
    </row>
    <row r="28" spans="1:19" x14ac:dyDescent="0.25">
      <c r="A28" s="171">
        <v>18</v>
      </c>
      <c r="B28" s="83" t="e">
        <f>VLOOKUP($Q28,УЧАСТНИКИ!$A$5:$K$1101,3,FALSE)</f>
        <v>#N/A</v>
      </c>
      <c r="C28" s="250" t="e">
        <f>VLOOKUP($Q28,УЧАСТНИКИ!$A$5:$K$1101,4,FALSE)</f>
        <v>#N/A</v>
      </c>
      <c r="D28" s="91" t="e">
        <f>VLOOKUP($Q28,УЧАСТНИКИ!$A$5:$K$1101,8,FALSE)</f>
        <v>#N/A</v>
      </c>
      <c r="E28" s="83" t="e">
        <f>VLOOKUP($Q28,УЧАСТНИКИ!$A$5:$K$1101,5,FALSE)</f>
        <v>#N/A</v>
      </c>
      <c r="F28" s="91" t="e">
        <f>VLOOKUP($Q28,УЧАСТНИКИ!$A$5:$K$1101,7,FALSE)</f>
        <v>#N/A</v>
      </c>
      <c r="G28" s="69" t="e">
        <f>VLOOKUP($Q28,УЧАСТНИКИ!$A$5:$K$1101,11,FALSE)</f>
        <v>#N/A</v>
      </c>
      <c r="H28" s="159">
        <v>1524</v>
      </c>
      <c r="I28" s="173" t="str">
        <f t="shared" si="0"/>
        <v>15.24</v>
      </c>
      <c r="J28" s="251" t="s">
        <v>402</v>
      </c>
      <c r="K28" s="159"/>
      <c r="L28" s="173"/>
      <c r="M28" s="171"/>
      <c r="N28" s="174" t="str">
        <f t="shared" si="1"/>
        <v>КМС</v>
      </c>
      <c r="O28" s="69" t="s">
        <v>111</v>
      </c>
      <c r="P28" s="83" t="e">
        <f>VLOOKUP($Q28,УЧАСТНИКИ!$A$5:$K$1101,10,FALSE)</f>
        <v>#N/A</v>
      </c>
      <c r="Q28" s="275" t="s">
        <v>261</v>
      </c>
      <c r="S28" s="172">
        <f t="shared" si="2"/>
        <v>1524</v>
      </c>
    </row>
    <row r="29" spans="1:19" x14ac:dyDescent="0.25">
      <c r="A29" s="91"/>
    </row>
    <row r="30" spans="1:19" x14ac:dyDescent="0.25">
      <c r="A30" s="91"/>
    </row>
    <row r="31" spans="1:19" x14ac:dyDescent="0.25">
      <c r="A31" s="91"/>
    </row>
    <row r="32" spans="1:19" x14ac:dyDescent="0.25">
      <c r="A32" s="91"/>
    </row>
    <row r="33" spans="1:1" x14ac:dyDescent="0.25">
      <c r="A33" s="91"/>
    </row>
    <row r="34" spans="1:1" x14ac:dyDescent="0.25">
      <c r="A34" s="91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91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</sheetData>
  <sortState ref="A11:AA15">
    <sortCondition ref="K11:K15"/>
  </sortState>
  <mergeCells count="10">
    <mergeCell ref="F9:G9"/>
    <mergeCell ref="A8:B8"/>
    <mergeCell ref="A1:P1"/>
    <mergeCell ref="A2:P2"/>
    <mergeCell ref="A3:P3"/>
    <mergeCell ref="F8:G8"/>
    <mergeCell ref="A6:P6"/>
    <mergeCell ref="A7:B7"/>
    <mergeCell ref="A5:P5"/>
    <mergeCell ref="A4:P4"/>
  </mergeCells>
  <phoneticPr fontId="1" type="noConversion"/>
  <printOptions horizontalCentered="1"/>
  <pageMargins left="0.39370078740157483" right="0.39370078740157483" top="0.32" bottom="0.19685039370078741" header="0.37" footer="0.17"/>
  <pageSetup paperSize="9" scale="97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 enableFormatConditionsCalculation="0">
    <tabColor indexed="15"/>
  </sheetPr>
  <dimension ref="A1:X46"/>
  <sheetViews>
    <sheetView topLeftCell="A6" zoomScale="90" zoomScaleNormal="90" workbookViewId="0">
      <selection activeCell="L21" sqref="L21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18.44140625" style="49" customWidth="1"/>
    <col min="6" max="6" width="8.33203125" style="49" hidden="1" customWidth="1"/>
    <col min="7" max="7" width="21" style="49" customWidth="1"/>
    <col min="8" max="8" width="7.44140625" style="49" hidden="1" customWidth="1" outlineLevel="1"/>
    <col min="9" max="9" width="7.88671875" style="50" customWidth="1" collapsed="1"/>
    <col min="10" max="10" width="7.33203125" style="50" hidden="1" customWidth="1"/>
    <col min="11" max="11" width="8.6640625" style="49" customWidth="1"/>
    <col min="12" max="12" width="8.44140625" style="41" customWidth="1"/>
    <col min="13" max="13" width="32.6640625" style="49" customWidth="1"/>
    <col min="14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S4" s="32"/>
      <c r="T4" s="32"/>
      <c r="U4" s="32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S6" s="192"/>
      <c r="T6" s="192"/>
      <c r="U6" s="193"/>
    </row>
    <row r="7" spans="1:23" ht="12.75" customHeight="1" x14ac:dyDescent="0.25">
      <c r="A7" s="1300" t="s">
        <v>93</v>
      </c>
      <c r="B7" s="1300"/>
      <c r="D7" s="48"/>
      <c r="E7" s="2"/>
      <c r="F7" s="214"/>
      <c r="G7" s="214"/>
      <c r="H7" s="200"/>
      <c r="I7" s="212"/>
      <c r="J7" s="212"/>
      <c r="K7" s="212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215"/>
      <c r="G8" s="215"/>
      <c r="H8" s="198"/>
      <c r="I8" s="212"/>
      <c r="J8" s="212"/>
      <c r="K8" s="212"/>
      <c r="M8" s="226" t="str">
        <f>d_6</f>
        <v>t° +20 вл. 78%</v>
      </c>
      <c r="S8" s="192"/>
      <c r="T8" s="192"/>
      <c r="U8" s="193"/>
    </row>
    <row r="9" spans="1:23" ht="13.95" customHeight="1" x14ac:dyDescent="0.25">
      <c r="A9" s="6" t="str">
        <f>d_4</f>
        <v>МУЖЧИНЫ</v>
      </c>
      <c r="D9" s="48"/>
      <c r="E9" s="218" t="s">
        <v>83</v>
      </c>
      <c r="G9" s="213" t="e">
        <f>d_2</f>
        <v>#REF!</v>
      </c>
      <c r="H9" s="198"/>
      <c r="J9" s="217"/>
      <c r="K9" s="49" t="str">
        <f>'400сб'!I6</f>
        <v>15:15</v>
      </c>
      <c r="L9" s="49"/>
      <c r="M9" s="145" t="str">
        <f>d_5</f>
        <v>г. Красноярск</v>
      </c>
      <c r="N9" s="49" t="s">
        <v>15</v>
      </c>
      <c r="O9" s="179" t="s">
        <v>113</v>
      </c>
      <c r="P9" s="179" t="s">
        <v>114</v>
      </c>
      <c r="Q9" s="179" t="s">
        <v>115</v>
      </c>
      <c r="R9" s="179">
        <v>1</v>
      </c>
      <c r="S9" s="194">
        <v>2</v>
      </c>
      <c r="T9" s="194" t="s">
        <v>42</v>
      </c>
      <c r="U9" s="194" t="s">
        <v>116</v>
      </c>
      <c r="V9" s="179" t="s">
        <v>117</v>
      </c>
      <c r="W9" s="179" t="s">
        <v>118</v>
      </c>
    </row>
    <row r="10" spans="1:23" ht="23.4" thickBot="1" x14ac:dyDescent="0.3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19</v>
      </c>
      <c r="J10" s="121" t="s">
        <v>11</v>
      </c>
      <c r="K10" s="120" t="s">
        <v>12</v>
      </c>
      <c r="L10" s="120" t="s">
        <v>13</v>
      </c>
      <c r="M10" s="122" t="s">
        <v>14</v>
      </c>
      <c r="O10" s="230">
        <v>5520</v>
      </c>
      <c r="P10" s="231">
        <v>5850</v>
      </c>
      <c r="Q10" s="232">
        <v>10415</v>
      </c>
      <c r="R10" s="232">
        <v>10915</v>
      </c>
      <c r="S10" s="232">
        <v>11415</v>
      </c>
      <c r="T10" s="232">
        <v>12015</v>
      </c>
      <c r="U10" s="232">
        <v>12715</v>
      </c>
      <c r="V10" s="233"/>
      <c r="W10" s="234"/>
    </row>
    <row r="11" spans="1:23" x14ac:dyDescent="0.25">
      <c r="A11" s="171">
        <f t="shared" ref="A11:A23" si="0">RANK(H11,$H$11:$H$132,1)</f>
        <v>1</v>
      </c>
      <c r="B11" s="83" t="e">
        <f>VLOOKUP($N11,УЧАСТНИКИ!$A$5:$K$1101,3,FALSE)</f>
        <v>#N/A</v>
      </c>
      <c r="C11" s="250" t="e">
        <f>VLOOKUP($N11,УЧАСТНИКИ!$A$5:$K$1101,4,FALSE)</f>
        <v>#N/A</v>
      </c>
      <c r="D11" s="91" t="e">
        <f>VLOOKUP($N11,УЧАСТНИКИ!$A$5:$K$1101,8,FALSE)</f>
        <v>#N/A</v>
      </c>
      <c r="E11" s="83" t="e">
        <f>VLOOKUP($N11,УЧАСТНИКИ!$A$5:$K$1101,5,FALSE)</f>
        <v>#N/A</v>
      </c>
      <c r="F11" s="91" t="e">
        <f>VLOOKUP($N11,УЧАСТНИКИ!$A$5:$K$1101,7,FALSE)</f>
        <v>#N/A</v>
      </c>
      <c r="G11" s="69" t="e">
        <f>VLOOKUP($N11,УЧАСТНИКИ!$A$5:$K$1101,11,FALSE)</f>
        <v>#N/A</v>
      </c>
      <c r="H11" s="159">
        <v>5555</v>
      </c>
      <c r="I11" s="173" t="str">
        <f t="shared" ref="I11:I18" si="1">IF(H11=0,0,CONCATENATE(MID(H11,1,2),".",MID(H11,3,2)))</f>
        <v>55.55</v>
      </c>
      <c r="J11" s="180"/>
      <c r="K11" s="174" t="str">
        <f t="shared" ref="K11:K23" si="2">IF(H11&lt;=$O$10,"МСМК",IF(H11&lt;=$P$10,"МС",IF(H11&lt;=$Q$10,"КМС",IF(H11&lt;=$R$10,"1",IF(H11&lt;=$S$10,"2",IF(H11&lt;=$T$10,"3",IF(H11&lt;=$U$10,"1юн",IF(H11&lt;=$V$10,"2юн",IF(H11&lt;=$W$10,"3юн",IF(H11&gt;$W$10,"б/р"))))))))))</f>
        <v>МС</v>
      </c>
      <c r="L11" s="69" t="s">
        <v>167</v>
      </c>
      <c r="M11" s="83" t="e">
        <f>VLOOKUP($N11,УЧАСТНИКИ!$A$5:$K$1101,10,FALSE)</f>
        <v>#N/A</v>
      </c>
      <c r="N11" s="279" t="s">
        <v>364</v>
      </c>
    </row>
    <row r="12" spans="1:23" x14ac:dyDescent="0.25">
      <c r="A12" s="171">
        <f t="shared" si="0"/>
        <v>2</v>
      </c>
      <c r="B12" s="83" t="e">
        <f>VLOOKUP($N12,УЧАСТНИКИ!$A$5:$K$1101,3,FALSE)</f>
        <v>#N/A</v>
      </c>
      <c r="C12" s="250" t="e">
        <f>VLOOKUP($N12,УЧАСТНИКИ!$A$5:$K$1101,4,FALSE)</f>
        <v>#N/A</v>
      </c>
      <c r="D12" s="91" t="e">
        <f>VLOOKUP($N12,УЧАСТНИКИ!$A$5:$K$1101,8,FALSE)</f>
        <v>#N/A</v>
      </c>
      <c r="E12" s="83" t="e">
        <f>VLOOKUP($N12,УЧАСТНИКИ!$A$5:$K$1101,5,FALSE)</f>
        <v>#N/A</v>
      </c>
      <c r="F12" s="91" t="e">
        <f>VLOOKUP($N12,УЧАСТНИКИ!$A$5:$K$1101,7,FALSE)</f>
        <v>#N/A</v>
      </c>
      <c r="G12" s="69" t="e">
        <f>VLOOKUP($N12,УЧАСТНИКИ!$A$5:$K$1101,11,FALSE)</f>
        <v>#N/A</v>
      </c>
      <c r="H12" s="159">
        <v>5661</v>
      </c>
      <c r="I12" s="173" t="str">
        <f t="shared" si="1"/>
        <v>56.61</v>
      </c>
      <c r="J12" s="253"/>
      <c r="K12" s="174" t="str">
        <f t="shared" si="2"/>
        <v>МС</v>
      </c>
      <c r="L12" s="69" t="s">
        <v>111</v>
      </c>
      <c r="M12" s="83" t="e">
        <f>VLOOKUP($N12,УЧАСТНИКИ!$A$5:$K$1101,10,FALSE)</f>
        <v>#N/A</v>
      </c>
      <c r="N12" s="279" t="s">
        <v>377</v>
      </c>
      <c r="S12" s="192"/>
      <c r="T12" s="192"/>
      <c r="U12" s="193"/>
    </row>
    <row r="13" spans="1:23" x14ac:dyDescent="0.25">
      <c r="A13" s="171">
        <f t="shared" si="0"/>
        <v>3</v>
      </c>
      <c r="B13" s="83" t="str">
        <f>VLOOKUP($N13,УЧАСТНИКИ!$A$5:$K$1101,3,FALSE)</f>
        <v>Лира Максим</v>
      </c>
      <c r="C13" s="250">
        <f>VLOOKUP($N13,УЧАСТНИКИ!$A$5:$K$1101,4,FALSE)</f>
        <v>2002</v>
      </c>
      <c r="D13" s="91" t="str">
        <f>VLOOKUP($N13,УЧАСТНИКИ!$A$5:$K$1101,8,FALSE)</f>
        <v>КМС</v>
      </c>
      <c r="E13" s="83" t="str">
        <f>VLOOKUP($N13,УЧАСТНИКИ!$A$5:$K$1101,5,FALSE)</f>
        <v>Минусинск</v>
      </c>
      <c r="F13" s="91">
        <f>VLOOKUP($N13,УЧАСТНИКИ!$A$5:$K$1101,7,FALSE)</f>
        <v>0</v>
      </c>
      <c r="G13" s="69">
        <f>VLOOKUP($N13,УЧАСТНИКИ!$A$5:$K$1101,11,FALSE)</f>
        <v>0</v>
      </c>
      <c r="H13" s="159">
        <v>5682</v>
      </c>
      <c r="I13" s="173" t="str">
        <f t="shared" si="1"/>
        <v>56.82</v>
      </c>
      <c r="J13" s="253"/>
      <c r="K13" s="174" t="str">
        <f t="shared" si="2"/>
        <v>МС</v>
      </c>
      <c r="L13" s="69" t="s">
        <v>111</v>
      </c>
      <c r="M13" s="83" t="str">
        <f>VLOOKUP($N13,УЧАСТНИКИ!$A$5:$K$1101,10,FALSE)</f>
        <v>Бейдин Ю.Н., ЗТР Мочалов С.С.</v>
      </c>
      <c r="N13" s="279" t="s">
        <v>276</v>
      </c>
    </row>
    <row r="14" spans="1:23" x14ac:dyDescent="0.25">
      <c r="A14" s="171">
        <f t="shared" si="0"/>
        <v>4</v>
      </c>
      <c r="B14" s="83" t="e">
        <f>VLOOKUP($N14,УЧАСТНИКИ!$A$5:$K$1101,3,FALSE)</f>
        <v>#N/A</v>
      </c>
      <c r="C14" s="250" t="e">
        <f>VLOOKUP($N14,УЧАСТНИКИ!$A$5:$K$1101,4,FALSE)</f>
        <v>#N/A</v>
      </c>
      <c r="D14" s="91" t="e">
        <f>VLOOKUP($N14,УЧАСТНИКИ!$A$5:$K$1101,8,FALSE)</f>
        <v>#N/A</v>
      </c>
      <c r="E14" s="83" t="e">
        <f>VLOOKUP($N14,УЧАСТНИКИ!$A$5:$K$1101,5,FALSE)</f>
        <v>#N/A</v>
      </c>
      <c r="F14" s="91" t="e">
        <f>VLOOKUP($N14,УЧАСТНИКИ!$A$5:$K$1101,7,FALSE)</f>
        <v>#N/A</v>
      </c>
      <c r="G14" s="69" t="e">
        <f>VLOOKUP($N14,УЧАСТНИКИ!$A$5:$K$1101,11,FALSE)</f>
        <v>#N/A</v>
      </c>
      <c r="H14" s="159">
        <v>5739</v>
      </c>
      <c r="I14" s="173" t="str">
        <f t="shared" si="1"/>
        <v>57.39</v>
      </c>
      <c r="J14" s="253"/>
      <c r="K14" s="174" t="str">
        <f t="shared" si="2"/>
        <v>МС</v>
      </c>
      <c r="L14" s="69" t="s">
        <v>168</v>
      </c>
      <c r="M14" s="83" t="e">
        <f>VLOOKUP($N14,УЧАСТНИКИ!$A$5:$K$1101,10,FALSE)</f>
        <v>#N/A</v>
      </c>
      <c r="N14" s="279" t="s">
        <v>281</v>
      </c>
    </row>
    <row r="15" spans="1:23" x14ac:dyDescent="0.25">
      <c r="A15" s="171">
        <f t="shared" si="0"/>
        <v>5</v>
      </c>
      <c r="B15" s="83" t="e">
        <f>VLOOKUP($N15,УЧАСТНИКИ!$A$5:$K$1101,3,FALSE)</f>
        <v>#N/A</v>
      </c>
      <c r="C15" s="250" t="e">
        <f>VLOOKUP($N15,УЧАСТНИКИ!$A$5:$K$1101,4,FALSE)</f>
        <v>#N/A</v>
      </c>
      <c r="D15" s="91" t="e">
        <f>VLOOKUP($N15,УЧАСТНИКИ!$A$5:$K$1101,8,FALSE)</f>
        <v>#N/A</v>
      </c>
      <c r="E15" s="83" t="e">
        <f>VLOOKUP($N15,УЧАСТНИКИ!$A$5:$K$1101,5,FALSE)</f>
        <v>#N/A</v>
      </c>
      <c r="F15" s="91" t="e">
        <f>VLOOKUP($N15,УЧАСТНИКИ!$A$5:$K$1101,7,FALSE)</f>
        <v>#N/A</v>
      </c>
      <c r="G15" s="69" t="e">
        <f>VLOOKUP($N15,УЧАСТНИКИ!$A$5:$K$1101,11,FALSE)</f>
        <v>#N/A</v>
      </c>
      <c r="H15" s="159">
        <v>5799</v>
      </c>
      <c r="I15" s="173" t="str">
        <f t="shared" si="1"/>
        <v>57.99</v>
      </c>
      <c r="J15" s="253"/>
      <c r="K15" s="174" t="str">
        <f t="shared" si="2"/>
        <v>МС</v>
      </c>
      <c r="L15" s="69" t="s">
        <v>169</v>
      </c>
      <c r="M15" s="83" t="e">
        <f>VLOOKUP($N15,УЧАСТНИКИ!$A$5:$K$1101,10,FALSE)</f>
        <v>#N/A</v>
      </c>
      <c r="N15" s="279" t="s">
        <v>272</v>
      </c>
    </row>
    <row r="16" spans="1:23" x14ac:dyDescent="0.25">
      <c r="A16" s="171">
        <f t="shared" si="0"/>
        <v>6</v>
      </c>
      <c r="B16" s="83" t="e">
        <f>VLOOKUP($N16,УЧАСТНИКИ!$A$5:$K$1101,3,FALSE)</f>
        <v>#N/A</v>
      </c>
      <c r="C16" s="250" t="e">
        <f>VLOOKUP($N16,УЧАСТНИКИ!$A$5:$K$1101,4,FALSE)</f>
        <v>#N/A</v>
      </c>
      <c r="D16" s="91" t="e">
        <f>VLOOKUP($N16,УЧАСТНИКИ!$A$5:$K$1101,8,FALSE)</f>
        <v>#N/A</v>
      </c>
      <c r="E16" s="83" t="e">
        <f>VLOOKUP($N16,УЧАСТНИКИ!$A$5:$K$1101,5,FALSE)</f>
        <v>#N/A</v>
      </c>
      <c r="F16" s="91" t="e">
        <f>VLOOKUP($N16,УЧАСТНИКИ!$A$5:$K$1101,7,FALSE)</f>
        <v>#N/A</v>
      </c>
      <c r="G16" s="69" t="e">
        <f>VLOOKUP($N16,УЧАСТНИКИ!$A$5:$K$1101,11,FALSE)</f>
        <v>#N/A</v>
      </c>
      <c r="H16" s="159">
        <v>5823</v>
      </c>
      <c r="I16" s="173" t="str">
        <f t="shared" si="1"/>
        <v>58.23</v>
      </c>
      <c r="J16" s="253"/>
      <c r="K16" s="174" t="str">
        <f t="shared" si="2"/>
        <v>МС</v>
      </c>
      <c r="L16" s="69" t="s">
        <v>111</v>
      </c>
      <c r="M16" s="83" t="e">
        <f>VLOOKUP($N16,УЧАСТНИКИ!$A$5:$K$1101,10,FALSE)</f>
        <v>#N/A</v>
      </c>
      <c r="N16" s="279" t="s">
        <v>365</v>
      </c>
    </row>
    <row r="17" spans="1:21" x14ac:dyDescent="0.25">
      <c r="A17" s="171">
        <f t="shared" si="0"/>
        <v>7</v>
      </c>
      <c r="B17" s="83" t="e">
        <f>VLOOKUP($N17,УЧАСТНИКИ!$A$5:$K$1101,3,FALSE)</f>
        <v>#N/A</v>
      </c>
      <c r="C17" s="250" t="e">
        <f>VLOOKUP($N17,УЧАСТНИКИ!$A$5:$K$1101,4,FALSE)</f>
        <v>#N/A</v>
      </c>
      <c r="D17" s="91" t="e">
        <f>VLOOKUP($N17,УЧАСТНИКИ!$A$5:$K$1101,8,FALSE)</f>
        <v>#N/A</v>
      </c>
      <c r="E17" s="83" t="e">
        <f>VLOOKUP($N17,УЧАСТНИКИ!$A$5:$K$1101,5,FALSE)</f>
        <v>#N/A</v>
      </c>
      <c r="F17" s="91" t="e">
        <f>VLOOKUP($N17,УЧАСТНИКИ!$A$5:$K$1101,7,FALSE)</f>
        <v>#N/A</v>
      </c>
      <c r="G17" s="69" t="e">
        <f>VLOOKUP($N17,УЧАСТНИКИ!$A$5:$K$1101,11,FALSE)</f>
        <v>#N/A</v>
      </c>
      <c r="H17" s="159">
        <v>5928</v>
      </c>
      <c r="I17" s="173" t="str">
        <f t="shared" si="1"/>
        <v>59.28</v>
      </c>
      <c r="J17" s="253"/>
      <c r="K17" s="174" t="str">
        <f t="shared" si="2"/>
        <v>КМС</v>
      </c>
      <c r="L17" s="69">
        <v>14</v>
      </c>
      <c r="M17" s="83" t="e">
        <f>VLOOKUP($N17,УЧАСТНИКИ!$A$5:$K$1101,10,FALSE)</f>
        <v>#N/A</v>
      </c>
      <c r="N17" s="279" t="s">
        <v>297</v>
      </c>
    </row>
    <row r="18" spans="1:21" x14ac:dyDescent="0.25">
      <c r="A18" s="171">
        <f t="shared" si="0"/>
        <v>8</v>
      </c>
      <c r="B18" s="83" t="str">
        <f>VLOOKUP($N18,УЧАСТНИКИ!$A$5:$K$1101,3,FALSE)</f>
        <v>Сидельников Александр</v>
      </c>
      <c r="C18" s="250">
        <f>VLOOKUP($N18,УЧАСТНИКИ!$A$5:$K$1101,4,FALSE)</f>
        <v>2006</v>
      </c>
      <c r="D18" s="91" t="str">
        <f>VLOOKUP($N18,УЧАСТНИКИ!$A$5:$K$1101,8,FALSE)</f>
        <v>2</v>
      </c>
      <c r="E18" s="83" t="str">
        <f>VLOOKUP($N18,УЧАСТНИКИ!$A$5:$K$1101,5,FALSE)</f>
        <v>Шарыпово</v>
      </c>
      <c r="F18" s="91">
        <f>VLOOKUP($N18,УЧАСТНИКИ!$A$5:$K$1101,7,FALSE)</f>
        <v>0</v>
      </c>
      <c r="G18" s="69">
        <f>VLOOKUP($N18,УЧАСТНИКИ!$A$5:$K$1101,11,FALSE)</f>
        <v>0</v>
      </c>
      <c r="H18" s="159">
        <v>5987</v>
      </c>
      <c r="I18" s="173" t="str">
        <f t="shared" si="1"/>
        <v>59.87</v>
      </c>
      <c r="J18" s="253"/>
      <c r="K18" s="174" t="str">
        <f t="shared" si="2"/>
        <v>КМС</v>
      </c>
      <c r="L18" s="69">
        <v>13</v>
      </c>
      <c r="M18" s="83" t="str">
        <f>VLOOKUP($N18,УЧАСТНИКИ!$A$5:$K$1101,10,FALSE)</f>
        <v>Жильцова Г.В.</v>
      </c>
      <c r="N18" s="34" t="s">
        <v>248</v>
      </c>
    </row>
    <row r="19" spans="1:21" x14ac:dyDescent="0.25">
      <c r="A19" s="171">
        <f t="shared" si="0"/>
        <v>9</v>
      </c>
      <c r="B19" s="83" t="e">
        <f>VLOOKUP($N19,УЧАСТНИКИ!$A$5:$K$1101,3,FALSE)</f>
        <v>#N/A</v>
      </c>
      <c r="C19" s="250" t="e">
        <f>VLOOKUP($N19,УЧАСТНИКИ!$A$5:$K$1101,4,FALSE)</f>
        <v>#N/A</v>
      </c>
      <c r="D19" s="91" t="e">
        <f>VLOOKUP($N19,УЧАСТНИКИ!$A$5:$K$1101,8,FALSE)</f>
        <v>#N/A</v>
      </c>
      <c r="E19" s="83" t="e">
        <f>VLOOKUP($N19,УЧАСТНИКИ!$A$5:$K$1101,5,FALSE)</f>
        <v>#N/A</v>
      </c>
      <c r="F19" s="91" t="e">
        <f>VLOOKUP($N19,УЧАСТНИКИ!$A$5:$K$1101,7,FALSE)</f>
        <v>#N/A</v>
      </c>
      <c r="G19" s="69" t="e">
        <f>VLOOKUP($N19,УЧАСТНИКИ!$A$5:$K$1101,11,FALSE)</f>
        <v>#N/A</v>
      </c>
      <c r="H19" s="159">
        <v>10000</v>
      </c>
      <c r="I19" s="173" t="str">
        <f t="shared" ref="I19:I23" si="3">IF(H19=0,0,CONCATENATE(MID(H19,1,1),":",MID(H19,2,2),".",MID(H19,4,2)))</f>
        <v>1:00.00</v>
      </c>
      <c r="J19" s="253"/>
      <c r="K19" s="174" t="str">
        <f t="shared" si="2"/>
        <v>КМС</v>
      </c>
      <c r="L19" s="69">
        <v>12</v>
      </c>
      <c r="M19" s="83" t="e">
        <f>VLOOKUP($N19,УЧАСТНИКИ!$A$5:$K$1101,10,FALSE)</f>
        <v>#N/A</v>
      </c>
      <c r="N19" s="279" t="s">
        <v>345</v>
      </c>
    </row>
    <row r="20" spans="1:21" x14ac:dyDescent="0.25">
      <c r="A20" s="171">
        <f t="shared" si="0"/>
        <v>10</v>
      </c>
      <c r="B20" s="83" t="e">
        <f>VLOOKUP($N20,УЧАСТНИКИ!$A$5:$K$1101,3,FALSE)</f>
        <v>#N/A</v>
      </c>
      <c r="C20" s="250" t="e">
        <f>VLOOKUP($N20,УЧАСТНИКИ!$A$5:$K$1101,4,FALSE)</f>
        <v>#N/A</v>
      </c>
      <c r="D20" s="91" t="e">
        <f>VLOOKUP($N20,УЧАСТНИКИ!$A$5:$K$1101,8,FALSE)</f>
        <v>#N/A</v>
      </c>
      <c r="E20" s="83" t="e">
        <f>VLOOKUP($N20,УЧАСТНИКИ!$A$5:$K$1101,5,FALSE)</f>
        <v>#N/A</v>
      </c>
      <c r="F20" s="91" t="e">
        <f>VLOOKUP($N20,УЧАСТНИКИ!$A$5:$K$1101,7,FALSE)</f>
        <v>#N/A</v>
      </c>
      <c r="G20" s="69" t="e">
        <f>VLOOKUP($N20,УЧАСТНИКИ!$A$5:$K$1101,11,FALSE)</f>
        <v>#N/A</v>
      </c>
      <c r="H20" s="159">
        <v>10383</v>
      </c>
      <c r="I20" s="173" t="str">
        <f t="shared" si="3"/>
        <v>1:03.83</v>
      </c>
      <c r="J20" s="253"/>
      <c r="K20" s="174" t="str">
        <f t="shared" si="2"/>
        <v>КМС</v>
      </c>
      <c r="L20" s="69">
        <v>11</v>
      </c>
      <c r="M20" s="83" t="e">
        <f>VLOOKUP($N20,УЧАСТНИКИ!$A$5:$K$1101,10,FALSE)</f>
        <v>#N/A</v>
      </c>
      <c r="N20" s="279" t="s">
        <v>128</v>
      </c>
    </row>
    <row r="21" spans="1:21" x14ac:dyDescent="0.25">
      <c r="A21" s="171">
        <f t="shared" si="0"/>
        <v>11</v>
      </c>
      <c r="B21" s="83" t="e">
        <f>VLOOKUP($N21,УЧАСТНИКИ!$A$5:$K$1101,3,FALSE)</f>
        <v>#N/A</v>
      </c>
      <c r="C21" s="250" t="e">
        <f>VLOOKUP($N21,УЧАСТНИКИ!$A$5:$K$1101,4,FALSE)</f>
        <v>#N/A</v>
      </c>
      <c r="D21" s="91" t="e">
        <f>VLOOKUP($N21,УЧАСТНИКИ!$A$5:$K$1101,8,FALSE)</f>
        <v>#N/A</v>
      </c>
      <c r="E21" s="83" t="e">
        <f>VLOOKUP($N21,УЧАСТНИКИ!$A$5:$K$1101,5,FALSE)</f>
        <v>#N/A</v>
      </c>
      <c r="F21" s="91" t="e">
        <f>VLOOKUP($N21,УЧАСТНИКИ!$A$5:$K$1101,7,FALSE)</f>
        <v>#N/A</v>
      </c>
      <c r="G21" s="69" t="e">
        <f>VLOOKUP($N21,УЧАСТНИКИ!$A$5:$K$1101,11,FALSE)</f>
        <v>#N/A</v>
      </c>
      <c r="H21" s="159">
        <v>10511</v>
      </c>
      <c r="I21" s="173" t="str">
        <f t="shared" si="3"/>
        <v>1:05.11</v>
      </c>
      <c r="J21" s="253"/>
      <c r="K21" s="174" t="str">
        <f t="shared" si="2"/>
        <v>1</v>
      </c>
      <c r="L21" s="69">
        <v>0</v>
      </c>
      <c r="M21" s="83" t="e">
        <f>VLOOKUP($N21,УЧАСТНИКИ!$A$5:$K$1101,10,FALSE)</f>
        <v>#N/A</v>
      </c>
      <c r="N21" s="279" t="s">
        <v>270</v>
      </c>
    </row>
    <row r="22" spans="1:21" x14ac:dyDescent="0.25">
      <c r="A22" s="171">
        <f t="shared" si="0"/>
        <v>12</v>
      </c>
      <c r="B22" s="83" t="e">
        <f>VLOOKUP($N22,УЧАСТНИКИ!$A$5:$K$1101,3,FALSE)</f>
        <v>#N/A</v>
      </c>
      <c r="C22" s="250" t="e">
        <f>VLOOKUP($N22,УЧАСТНИКИ!$A$5:$K$1101,4,FALSE)</f>
        <v>#N/A</v>
      </c>
      <c r="D22" s="91" t="e">
        <f>VLOOKUP($N22,УЧАСТНИКИ!$A$5:$K$1101,8,FALSE)</f>
        <v>#N/A</v>
      </c>
      <c r="E22" s="83" t="e">
        <f>VLOOKUP($N22,УЧАСТНИКИ!$A$5:$K$1101,5,FALSE)</f>
        <v>#N/A</v>
      </c>
      <c r="F22" s="91" t="e">
        <f>VLOOKUP($N22,УЧАСТНИКИ!$A$5:$K$1101,7,FALSE)</f>
        <v>#N/A</v>
      </c>
      <c r="G22" s="69" t="e">
        <f>VLOOKUP($N22,УЧАСТНИКИ!$A$5:$K$1101,11,FALSE)</f>
        <v>#N/A</v>
      </c>
      <c r="H22" s="159">
        <v>10537</v>
      </c>
      <c r="I22" s="173" t="str">
        <f t="shared" si="3"/>
        <v>1:05.37</v>
      </c>
      <c r="J22" s="253"/>
      <c r="K22" s="174" t="str">
        <f t="shared" si="2"/>
        <v>1</v>
      </c>
      <c r="L22" s="69">
        <v>0</v>
      </c>
      <c r="M22" s="83" t="e">
        <f>VLOOKUP($N22,УЧАСТНИКИ!$A$5:$K$1101,10,FALSE)</f>
        <v>#N/A</v>
      </c>
      <c r="N22" s="279" t="s">
        <v>329</v>
      </c>
    </row>
    <row r="23" spans="1:21" x14ac:dyDescent="0.25">
      <c r="A23" s="171">
        <f t="shared" si="0"/>
        <v>13</v>
      </c>
      <c r="B23" s="83" t="e">
        <f>VLOOKUP($N23,УЧАСТНИКИ!$A$5:$K$1101,3,FALSE)</f>
        <v>#N/A</v>
      </c>
      <c r="C23" s="250" t="e">
        <f>VLOOKUP($N23,УЧАСТНИКИ!$A$5:$K$1101,4,FALSE)</f>
        <v>#N/A</v>
      </c>
      <c r="D23" s="91" t="e">
        <f>VLOOKUP($N23,УЧАСТНИКИ!$A$5:$K$1101,8,FALSE)</f>
        <v>#N/A</v>
      </c>
      <c r="E23" s="83" t="e">
        <f>VLOOKUP($N23,УЧАСТНИКИ!$A$5:$K$1101,5,FALSE)</f>
        <v>#N/A</v>
      </c>
      <c r="F23" s="91" t="e">
        <f>VLOOKUP($N23,УЧАСТНИКИ!$A$5:$K$1101,7,FALSE)</f>
        <v>#N/A</v>
      </c>
      <c r="G23" s="69" t="e">
        <f>VLOOKUP($N23,УЧАСТНИКИ!$A$5:$K$1101,11,FALSE)</f>
        <v>#N/A</v>
      </c>
      <c r="H23" s="159">
        <v>10549</v>
      </c>
      <c r="I23" s="173" t="str">
        <f t="shared" si="3"/>
        <v>1:05.49</v>
      </c>
      <c r="J23" s="253"/>
      <c r="K23" s="174" t="str">
        <f t="shared" si="2"/>
        <v>1</v>
      </c>
      <c r="L23" s="69" t="s">
        <v>111</v>
      </c>
      <c r="M23" s="83" t="e">
        <f>VLOOKUP($N23,УЧАСТНИКИ!$A$5:$K$1101,10,FALSE)</f>
        <v>#N/A</v>
      </c>
      <c r="N23" s="279" t="s">
        <v>367</v>
      </c>
    </row>
    <row r="24" spans="1:21" x14ac:dyDescent="0.25">
      <c r="A24" s="171"/>
      <c r="B24" s="83" t="e">
        <f>VLOOKUP($N24,УЧАСТНИКИ!$A$5:$K$1101,3,FALSE)</f>
        <v>#N/A</v>
      </c>
      <c r="C24" s="250" t="e">
        <f>VLOOKUP($N24,УЧАСТНИКИ!$A$5:$K$1101,4,FALSE)</f>
        <v>#N/A</v>
      </c>
      <c r="D24" s="91" t="e">
        <f>VLOOKUP($N24,УЧАСТНИКИ!$A$5:$K$1101,8,FALSE)</f>
        <v>#N/A</v>
      </c>
      <c r="E24" s="83" t="e">
        <f>VLOOKUP($N24,УЧАСТНИКИ!$A$5:$K$1101,5,FALSE)</f>
        <v>#N/A</v>
      </c>
      <c r="F24" s="91" t="e">
        <f>VLOOKUP($N24,УЧАСТНИКИ!$A$5:$K$1101,7,FALSE)</f>
        <v>#N/A</v>
      </c>
      <c r="G24" s="69" t="e">
        <f>VLOOKUP($N24,УЧАСТНИКИ!$A$5:$K$1101,11,FALSE)</f>
        <v>#N/A</v>
      </c>
      <c r="H24" s="159"/>
      <c r="I24" s="271" t="s">
        <v>400</v>
      </c>
      <c r="J24" s="253"/>
      <c r="K24" s="174"/>
      <c r="L24" s="69" t="s">
        <v>111</v>
      </c>
      <c r="M24" s="83" t="e">
        <f>VLOOKUP($N24,УЧАСТНИКИ!$A$5:$K$1101,10,FALSE)</f>
        <v>#N/A</v>
      </c>
      <c r="N24" s="279" t="s">
        <v>284</v>
      </c>
      <c r="S24" s="32"/>
      <c r="T24" s="32"/>
      <c r="U24" s="32"/>
    </row>
    <row r="25" spans="1:21" x14ac:dyDescent="0.25">
      <c r="A25" s="91"/>
    </row>
    <row r="26" spans="1:21" x14ac:dyDescent="0.25">
      <c r="A26" s="91"/>
    </row>
    <row r="27" spans="1:21" x14ac:dyDescent="0.25">
      <c r="A27" s="50"/>
    </row>
    <row r="28" spans="1:21" x14ac:dyDescent="0.25">
      <c r="A28" s="50"/>
    </row>
    <row r="29" spans="1:21" x14ac:dyDescent="0.25">
      <c r="A29" s="50"/>
    </row>
    <row r="30" spans="1:21" x14ac:dyDescent="0.25">
      <c r="A30" s="50"/>
    </row>
    <row r="31" spans="1:21" x14ac:dyDescent="0.25">
      <c r="A31" s="50"/>
    </row>
    <row r="32" spans="1:21" x14ac:dyDescent="0.25">
      <c r="A32" s="50"/>
    </row>
    <row r="33" spans="1:1" x14ac:dyDescent="0.25">
      <c r="A33" s="50"/>
    </row>
    <row r="34" spans="1:1" x14ac:dyDescent="0.25">
      <c r="A34" s="50"/>
    </row>
    <row r="35" spans="1:1" x14ac:dyDescent="0.25">
      <c r="A35" s="50"/>
    </row>
    <row r="36" spans="1:1" x14ac:dyDescent="0.25">
      <c r="A36" s="50"/>
    </row>
    <row r="37" spans="1:1" x14ac:dyDescent="0.25">
      <c r="A37" s="50"/>
    </row>
    <row r="38" spans="1:1" x14ac:dyDescent="0.25">
      <c r="A38" s="50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</sheetData>
  <sortState ref="A11:X26">
    <sortCondition ref="A11"/>
  </sortState>
  <mergeCells count="8">
    <mergeCell ref="A8:B8"/>
    <mergeCell ref="A1:M1"/>
    <mergeCell ref="A2:M2"/>
    <mergeCell ref="A3:M3"/>
    <mergeCell ref="A6:M6"/>
    <mergeCell ref="A7:B7"/>
    <mergeCell ref="A4:M4"/>
    <mergeCell ref="A5:M5"/>
  </mergeCells>
  <phoneticPr fontId="1" type="noConversion"/>
  <printOptions horizontalCentered="1"/>
  <pageMargins left="0" right="0" top="0.78740157480314965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 enableFormatConditionsCalculation="0">
    <tabColor indexed="15"/>
  </sheetPr>
  <dimension ref="A1:X58"/>
  <sheetViews>
    <sheetView zoomScale="90" zoomScaleNormal="90" workbookViewId="0">
      <selection activeCell="I17" sqref="I17"/>
    </sheetView>
  </sheetViews>
  <sheetFormatPr defaultColWidth="8.33203125" defaultRowHeight="13.2" outlineLevelCol="1" x14ac:dyDescent="0.25"/>
  <cols>
    <col min="1" max="1" width="7.5546875" style="45" customWidth="1"/>
    <col min="2" max="2" width="20.5546875" style="49" customWidth="1"/>
    <col min="3" max="3" width="9.33203125" style="50" bestFit="1" customWidth="1"/>
    <col min="4" max="4" width="7.44140625" style="50" customWidth="1"/>
    <col min="5" max="5" width="17.6640625" style="49" customWidth="1"/>
    <col min="6" max="6" width="8.33203125" style="49" hidden="1" customWidth="1"/>
    <col min="7" max="7" width="21.44140625" style="49" customWidth="1"/>
    <col min="8" max="8" width="15" style="49" hidden="1" customWidth="1" outlineLevel="1"/>
    <col min="9" max="9" width="10.6640625" style="50" customWidth="1" collapsed="1"/>
    <col min="10" max="10" width="8.109375" style="49" customWidth="1"/>
    <col min="11" max="11" width="6.88671875" style="41" customWidth="1"/>
    <col min="12" max="12" width="29.6640625" style="49" customWidth="1"/>
    <col min="13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S6" s="192"/>
      <c r="T6" s="192"/>
      <c r="U6" s="193"/>
    </row>
    <row r="7" spans="1:23" ht="12.75" customHeight="1" x14ac:dyDescent="0.25">
      <c r="A7" s="1300" t="s">
        <v>107</v>
      </c>
      <c r="B7" s="1300"/>
      <c r="D7" s="48"/>
      <c r="E7" s="2"/>
      <c r="F7" s="1301"/>
      <c r="G7" s="1301"/>
      <c r="H7" s="157"/>
      <c r="I7" s="1303"/>
      <c r="J7" s="1303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I8" s="1303"/>
      <c r="J8" s="1303"/>
      <c r="L8" s="145" t="str">
        <f>d_5</f>
        <v>г. Красноярск</v>
      </c>
      <c r="S8" s="192"/>
      <c r="T8" s="192"/>
      <c r="U8" s="193"/>
    </row>
    <row r="9" spans="1:23" ht="13.8" thickBot="1" x14ac:dyDescent="0.3">
      <c r="A9" s="6" t="str">
        <f>d_4</f>
        <v>МУЖЧИНЫ</v>
      </c>
      <c r="D9" s="1302" t="s">
        <v>83</v>
      </c>
      <c r="E9" s="1302"/>
      <c r="G9" s="213" t="str">
        <f>d_1</f>
        <v>5 ноября 2016 года</v>
      </c>
      <c r="H9" s="198"/>
      <c r="J9" s="217" t="e">
        <f>#REF!</f>
        <v>#REF!</v>
      </c>
      <c r="K9" s="50"/>
      <c r="L9" s="226" t="str">
        <f>d_6</f>
        <v>t° +20 вл. 78%</v>
      </c>
      <c r="M9" s="49" t="s">
        <v>15</v>
      </c>
      <c r="O9" s="184" t="s">
        <v>113</v>
      </c>
      <c r="P9" s="184" t="s">
        <v>114</v>
      </c>
      <c r="Q9" s="184" t="s">
        <v>115</v>
      </c>
      <c r="R9" s="184">
        <v>1</v>
      </c>
      <c r="S9" s="184">
        <v>2</v>
      </c>
      <c r="T9" s="184" t="s">
        <v>42</v>
      </c>
      <c r="U9" s="184" t="s">
        <v>116</v>
      </c>
      <c r="V9" s="184" t="s">
        <v>117</v>
      </c>
      <c r="W9" s="184" t="s">
        <v>118</v>
      </c>
    </row>
    <row r="10" spans="1:23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19</v>
      </c>
      <c r="J10" s="120" t="s">
        <v>12</v>
      </c>
      <c r="K10" s="120" t="s">
        <v>13</v>
      </c>
      <c r="L10" s="122" t="s">
        <v>14</v>
      </c>
      <c r="O10" s="185">
        <v>95024</v>
      </c>
      <c r="P10" s="185">
        <v>103024</v>
      </c>
      <c r="Q10" s="186">
        <v>110024</v>
      </c>
      <c r="R10" s="186">
        <v>114024</v>
      </c>
      <c r="S10" s="186">
        <v>123024</v>
      </c>
      <c r="T10" s="186">
        <v>133024</v>
      </c>
      <c r="U10" s="235"/>
      <c r="V10" s="235"/>
      <c r="W10" s="236"/>
    </row>
    <row r="11" spans="1:23" x14ac:dyDescent="0.25">
      <c r="A11" s="171">
        <f t="shared" ref="A11:A22" si="0">RANK(H11,$H$11:$H$134,1)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59">
        <v>93679</v>
      </c>
      <c r="I11" s="173" t="str">
        <f t="shared" ref="I11:I17" si="1">IF(H11=0,0,CONCATENATE(MID(H11,1,1),":",MID(H11,2,2),".",MID(H11,4,2)))</f>
        <v>9:36.79</v>
      </c>
      <c r="J11" s="174" t="str">
        <f t="shared" ref="J11:J22" si="2"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K11" s="69" t="s">
        <v>172</v>
      </c>
      <c r="L11" s="83" t="e">
        <f>VLOOKUP($M11,УЧАСТНИКИ!$A$5:$K$1101,10,FALSE)</f>
        <v>#N/A</v>
      </c>
      <c r="M11" s="275" t="s">
        <v>319</v>
      </c>
    </row>
    <row r="12" spans="1:23" x14ac:dyDescent="0.25">
      <c r="A12" s="171">
        <f t="shared" si="0"/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59">
        <v>94120</v>
      </c>
      <c r="I12" s="173" t="str">
        <f t="shared" si="1"/>
        <v>9:41.20</v>
      </c>
      <c r="J12" s="174" t="str">
        <f t="shared" si="2"/>
        <v>МСМК</v>
      </c>
      <c r="K12" s="69" t="s">
        <v>173</v>
      </c>
      <c r="L12" s="83" t="e">
        <f>VLOOKUP($M12,УЧАСТНИКИ!$A$5:$K$1101,10,FALSE)</f>
        <v>#N/A</v>
      </c>
      <c r="M12" s="275" t="s">
        <v>133</v>
      </c>
    </row>
    <row r="13" spans="1:23" x14ac:dyDescent="0.25">
      <c r="A13" s="171">
        <f t="shared" si="0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59">
        <v>94391</v>
      </c>
      <c r="I13" s="173" t="str">
        <f t="shared" si="1"/>
        <v>9:43.91</v>
      </c>
      <c r="J13" s="174" t="str">
        <f t="shared" si="2"/>
        <v>МСМК</v>
      </c>
      <c r="K13" s="69" t="s">
        <v>169</v>
      </c>
      <c r="L13" s="83" t="e">
        <f>VLOOKUP($M13,УЧАСТНИКИ!$A$5:$K$1101,10,FALSE)</f>
        <v>#N/A</v>
      </c>
      <c r="M13" s="275" t="s">
        <v>194</v>
      </c>
    </row>
    <row r="14" spans="1:23" x14ac:dyDescent="0.25">
      <c r="A14" s="171">
        <f t="shared" si="0"/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59">
        <v>95121</v>
      </c>
      <c r="I14" s="173" t="str">
        <f t="shared" si="1"/>
        <v>9:51.21</v>
      </c>
      <c r="J14" s="174" t="str">
        <f t="shared" si="2"/>
        <v>МС</v>
      </c>
      <c r="K14" s="69" t="s">
        <v>170</v>
      </c>
      <c r="L14" s="83" t="e">
        <f>VLOOKUP($M14,УЧАСТНИКИ!$A$5:$K$1101,10,FALSE)</f>
        <v>#N/A</v>
      </c>
      <c r="M14" s="275" t="s">
        <v>328</v>
      </c>
    </row>
    <row r="15" spans="1:23" x14ac:dyDescent="0.25">
      <c r="A15" s="171">
        <f t="shared" si="0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59">
        <v>95303</v>
      </c>
      <c r="I15" s="173" t="str">
        <f t="shared" si="1"/>
        <v>9:53.03</v>
      </c>
      <c r="J15" s="174" t="str">
        <f t="shared" si="2"/>
        <v>МС</v>
      </c>
      <c r="K15" s="69" t="s">
        <v>174</v>
      </c>
      <c r="L15" s="83" t="e">
        <f>VLOOKUP($M15,УЧАСТНИКИ!$A$5:$K$1101,10,FALSE)</f>
        <v>#N/A</v>
      </c>
      <c r="M15" s="275" t="s">
        <v>349</v>
      </c>
    </row>
    <row r="16" spans="1:23" x14ac:dyDescent="0.25">
      <c r="A16" s="171">
        <f t="shared" si="0"/>
        <v>6</v>
      </c>
      <c r="B16" s="83" t="str">
        <f>VLOOKUP($M16,УЧАСТНИКИ!$A$5:$K$1101,3,FALSE)</f>
        <v>Панков Николай</v>
      </c>
      <c r="C16" s="250">
        <f>VLOOKUP($M16,УЧАСТНИКИ!$A$5:$K$1101,4,FALSE)</f>
        <v>2006</v>
      </c>
      <c r="D16" s="91" t="str">
        <f>VLOOKUP($M16,УЧАСТНИКИ!$A$5:$K$1101,8,FALSE)</f>
        <v>3</v>
      </c>
      <c r="E16" s="83" t="str">
        <f>VLOOKUP($M16,УЧАСТНИКИ!$A$5:$K$1101,5,FALSE)</f>
        <v>Шарыпово</v>
      </c>
      <c r="F16" s="91">
        <f>VLOOKUP($M16,УЧАСТНИКИ!$A$5:$K$1101,7,FALSE)</f>
        <v>0</v>
      </c>
      <c r="G16" s="69">
        <f>VLOOKUP($M16,УЧАСТНИКИ!$A$5:$K$1101,11,FALSE)</f>
        <v>0</v>
      </c>
      <c r="H16" s="159">
        <v>95700</v>
      </c>
      <c r="I16" s="173" t="str">
        <f t="shared" si="1"/>
        <v>9:57.00</v>
      </c>
      <c r="J16" s="174" t="str">
        <f t="shared" si="2"/>
        <v>МС</v>
      </c>
      <c r="K16" s="69" t="s">
        <v>175</v>
      </c>
      <c r="L16" s="83" t="str">
        <f>VLOOKUP($M16,УЧАСТНИКИ!$A$5:$K$1101,10,FALSE)</f>
        <v>Сенькин В.В.</v>
      </c>
      <c r="M16" s="275" t="s">
        <v>126</v>
      </c>
    </row>
    <row r="17" spans="1:13" x14ac:dyDescent="0.25">
      <c r="A17" s="171">
        <f t="shared" si="0"/>
        <v>7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59">
        <v>95781</v>
      </c>
      <c r="I17" s="173" t="str">
        <f t="shared" si="1"/>
        <v>9:57.81</v>
      </c>
      <c r="J17" s="174" t="str">
        <f t="shared" si="2"/>
        <v>МС</v>
      </c>
      <c r="K17" s="69" t="s">
        <v>176</v>
      </c>
      <c r="L17" s="83" t="e">
        <f>VLOOKUP($M17,УЧАСТНИКИ!$A$5:$K$1101,10,FALSE)</f>
        <v>#N/A</v>
      </c>
      <c r="M17" s="275" t="s">
        <v>195</v>
      </c>
    </row>
    <row r="18" spans="1:13" x14ac:dyDescent="0.25">
      <c r="A18" s="171">
        <f t="shared" si="0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59">
        <v>100148</v>
      </c>
      <c r="I18" s="173" t="str">
        <f>IF(H18=0,0,CONCATENATE(MID(H18,1,2),":",MID(H18,3,2),".",MID(H18,5,2)))</f>
        <v>10:01.48</v>
      </c>
      <c r="J18" s="174" t="str">
        <f t="shared" si="2"/>
        <v>МС</v>
      </c>
      <c r="K18" s="69" t="s">
        <v>406</v>
      </c>
      <c r="L18" s="83" t="e">
        <f>VLOOKUP($M18,УЧАСТНИКИ!$A$5:$K$1101,10,FALSE)</f>
        <v>#N/A</v>
      </c>
      <c r="M18" s="275" t="s">
        <v>304</v>
      </c>
    </row>
    <row r="19" spans="1:13" x14ac:dyDescent="0.25">
      <c r="A19" s="171">
        <f t="shared" si="0"/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59">
        <v>100185</v>
      </c>
      <c r="I19" s="173" t="str">
        <f>IF(H19=0,0,CONCATENATE(MID(H19,1,2),":",MID(H19,3,2),".",MID(H19,5,2)))</f>
        <v>10:01.85</v>
      </c>
      <c r="J19" s="174" t="str">
        <f t="shared" si="2"/>
        <v>МС</v>
      </c>
      <c r="K19" s="69" t="s">
        <v>408</v>
      </c>
      <c r="L19" s="83" t="e">
        <f>VLOOKUP($M19,УЧАСТНИКИ!$A$5:$K$1101,10,FALSE)</f>
        <v>#N/A</v>
      </c>
      <c r="M19" s="275" t="s">
        <v>318</v>
      </c>
    </row>
    <row r="20" spans="1:13" x14ac:dyDescent="0.25">
      <c r="A20" s="171">
        <f t="shared" si="0"/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59">
        <v>101334</v>
      </c>
      <c r="I20" s="173" t="str">
        <f>IF(H20=0,0,CONCATENATE(MID(H20,1,2),":",MID(H20,3,2),".",MID(H20,5,2)))</f>
        <v>10:13.34</v>
      </c>
      <c r="J20" s="174" t="str">
        <f t="shared" si="2"/>
        <v>МС</v>
      </c>
      <c r="K20" s="69" t="s">
        <v>111</v>
      </c>
      <c r="L20" s="83" t="e">
        <f>VLOOKUP($M20,УЧАСТНИКИ!$A$5:$K$1101,10,FALSE)</f>
        <v>#N/A</v>
      </c>
      <c r="M20" s="275" t="s">
        <v>356</v>
      </c>
    </row>
    <row r="21" spans="1:13" x14ac:dyDescent="0.25">
      <c r="A21" s="171">
        <f t="shared" si="0"/>
        <v>11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59">
        <v>102674</v>
      </c>
      <c r="I21" s="173" t="str">
        <f>IF(H21=0,0,CONCATENATE(MID(H21,1,2),":",MID(H21,3,2),".",MID(H21,5,2)))</f>
        <v>10:26.74</v>
      </c>
      <c r="J21" s="174" t="str">
        <f t="shared" si="2"/>
        <v>МС</v>
      </c>
      <c r="K21" s="69" t="s">
        <v>410</v>
      </c>
      <c r="L21" s="83" t="e">
        <f>VLOOKUP($M21,УЧАСТНИКИ!$A$5:$K$1101,10,FALSE)</f>
        <v>#N/A</v>
      </c>
      <c r="M21" s="112" t="s">
        <v>298</v>
      </c>
    </row>
    <row r="22" spans="1:13" x14ac:dyDescent="0.25">
      <c r="A22" s="171">
        <f t="shared" si="0"/>
        <v>12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59">
        <v>110938</v>
      </c>
      <c r="I22" s="173" t="str">
        <f>IF(H22=0,0,CONCATENATE(MID(H22,1,2),":",MID(H22,3,2),".",MID(H22,5,2)))</f>
        <v>11:09.38</v>
      </c>
      <c r="J22" s="174" t="str">
        <f t="shared" si="2"/>
        <v>1</v>
      </c>
      <c r="K22" s="69">
        <v>0</v>
      </c>
      <c r="L22" s="83" t="e">
        <f>VLOOKUP($M22,УЧАСТНИКИ!$A$5:$K$1101,10,FALSE)</f>
        <v>#N/A</v>
      </c>
      <c r="M22" s="275" t="s">
        <v>280</v>
      </c>
    </row>
    <row r="23" spans="1:13" x14ac:dyDescent="0.25">
      <c r="A23" s="91"/>
    </row>
    <row r="24" spans="1:13" x14ac:dyDescent="0.25">
      <c r="A24" s="91"/>
    </row>
    <row r="25" spans="1:13" x14ac:dyDescent="0.25">
      <c r="A25" s="91"/>
    </row>
    <row r="26" spans="1:13" x14ac:dyDescent="0.25">
      <c r="A26" s="91"/>
    </row>
    <row r="27" spans="1:13" x14ac:dyDescent="0.25">
      <c r="A27" s="91"/>
    </row>
    <row r="28" spans="1:13" x14ac:dyDescent="0.25">
      <c r="A28" s="91"/>
    </row>
    <row r="29" spans="1:13" x14ac:dyDescent="0.25">
      <c r="A29" s="91"/>
    </row>
    <row r="30" spans="1:13" x14ac:dyDescent="0.25">
      <c r="A30" s="91"/>
    </row>
    <row r="31" spans="1:13" x14ac:dyDescent="0.25">
      <c r="A31" s="91"/>
    </row>
    <row r="32" spans="1:13" x14ac:dyDescent="0.25">
      <c r="A32" s="91"/>
    </row>
    <row r="33" spans="1:1" x14ac:dyDescent="0.25">
      <c r="A33" s="91"/>
    </row>
    <row r="34" spans="1:1" x14ac:dyDescent="0.25">
      <c r="A34" s="91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91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</sheetData>
  <sortState ref="A18:X22">
    <sortCondition ref="A18"/>
  </sortState>
  <mergeCells count="13">
    <mergeCell ref="I8:J8"/>
    <mergeCell ref="F8:G8"/>
    <mergeCell ref="A5:L5"/>
    <mergeCell ref="D9:E9"/>
    <mergeCell ref="A8:B8"/>
    <mergeCell ref="A1:L1"/>
    <mergeCell ref="A2:L2"/>
    <mergeCell ref="A3:L3"/>
    <mergeCell ref="F7:G7"/>
    <mergeCell ref="A6:L6"/>
    <mergeCell ref="A7:B7"/>
    <mergeCell ref="I7:J7"/>
    <mergeCell ref="A4:L4"/>
  </mergeCells>
  <phoneticPr fontId="1" type="noConversion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N70"/>
  <sheetViews>
    <sheetView topLeftCell="N1" zoomScale="85" zoomScaleNormal="85" workbookViewId="0">
      <selection activeCell="AF10" sqref="AF10"/>
    </sheetView>
  </sheetViews>
  <sheetFormatPr defaultColWidth="9.109375" defaultRowHeight="13.2" outlineLevelCol="1" x14ac:dyDescent="0.25"/>
  <cols>
    <col min="1" max="1" width="8.109375" style="45" customWidth="1"/>
    <col min="2" max="2" width="20.88671875" style="49" customWidth="1"/>
    <col min="3" max="3" width="9.109375" style="50"/>
    <col min="4" max="4" width="6.88671875" style="50" bestFit="1" customWidth="1"/>
    <col min="5" max="5" width="20.44140625" style="49" customWidth="1"/>
    <col min="6" max="6" width="9.33203125" style="49" hidden="1" customWidth="1"/>
    <col min="7" max="7" width="24.33203125" style="49" customWidth="1"/>
    <col min="8" max="8" width="9.88671875" style="49" hidden="1" customWidth="1" outlineLevel="1"/>
    <col min="9" max="9" width="9.33203125" style="49" customWidth="1" collapsed="1"/>
    <col min="10" max="10" width="7.109375" style="49" customWidth="1"/>
    <col min="11" max="11" width="6.44140625" style="49" customWidth="1"/>
    <col min="12" max="12" width="32.6640625" style="49" customWidth="1"/>
    <col min="13" max="13" width="9.44140625" style="49" hidden="1" customWidth="1" outlineLevel="1"/>
    <col min="14" max="14" width="4.5546875" style="49" customWidth="1" collapsed="1"/>
    <col min="15" max="15" width="25.6640625" style="49" customWidth="1"/>
    <col min="16" max="28" width="5.6640625" style="49" customWidth="1"/>
    <col min="29" max="30" width="3.33203125" style="49" customWidth="1"/>
    <col min="31" max="31" width="7.44140625" style="49" customWidth="1"/>
    <col min="32" max="40" width="9.109375" style="49" customWidth="1" outlineLevel="1"/>
    <col min="41" max="16384" width="9.109375" style="49"/>
  </cols>
  <sheetData>
    <row r="1" spans="1:40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  <c r="V1" s="32"/>
    </row>
    <row r="2" spans="1:40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211"/>
      <c r="U2" s="193"/>
      <c r="V2" s="32"/>
    </row>
    <row r="3" spans="1:40" ht="12.75" customHeight="1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  <c r="V3" s="32"/>
    </row>
    <row r="4" spans="1:40" ht="12.75" customHeight="1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  <c r="V4" s="32"/>
    </row>
    <row r="5" spans="1:40" ht="12.75" customHeight="1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  <c r="V5" s="32"/>
    </row>
    <row r="6" spans="1:40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N6" s="264"/>
      <c r="O6" s="264"/>
      <c r="P6" s="264"/>
      <c r="Q6" s="264"/>
      <c r="R6" s="264"/>
      <c r="S6" s="192"/>
      <c r="T6" s="192"/>
      <c r="U6" s="193"/>
      <c r="V6" s="32"/>
    </row>
    <row r="7" spans="1:40" ht="12.75" customHeight="1" x14ac:dyDescent="0.25">
      <c r="A7" s="1300" t="s">
        <v>56</v>
      </c>
      <c r="B7" s="1300"/>
      <c r="C7" s="46"/>
      <c r="D7" s="48"/>
      <c r="E7" s="2"/>
      <c r="L7" s="145" t="str">
        <f>d_5</f>
        <v>г. Красноярск</v>
      </c>
      <c r="S7" s="192"/>
      <c r="T7" s="192"/>
      <c r="U7" s="193"/>
      <c r="V7" s="32"/>
    </row>
    <row r="8" spans="1:40" ht="12.75" customHeight="1" x14ac:dyDescent="0.25">
      <c r="A8" s="1300"/>
      <c r="B8" s="1300"/>
      <c r="D8" s="48"/>
      <c r="E8" s="2"/>
      <c r="G8" s="1301" t="s">
        <v>94</v>
      </c>
      <c r="H8" s="1301"/>
      <c r="I8" s="1301"/>
      <c r="J8" s="50"/>
      <c r="L8" s="226" t="str">
        <f>d_6</f>
        <v>t° +20 вл. 78%</v>
      </c>
      <c r="S8" s="192"/>
      <c r="T8" s="192"/>
      <c r="U8" s="193"/>
      <c r="V8" s="32"/>
    </row>
    <row r="9" spans="1:40" ht="13.8" thickBot="1" x14ac:dyDescent="0.3">
      <c r="A9" s="6" t="str">
        <f>d_4</f>
        <v>МУЖЧИНЫ</v>
      </c>
      <c r="D9" s="48"/>
      <c r="E9" s="2"/>
      <c r="I9" s="1303" t="e">
        <f>d_2</f>
        <v>#REF!</v>
      </c>
      <c r="J9" s="1303"/>
      <c r="K9" s="1303"/>
      <c r="L9" s="49" t="s">
        <v>109</v>
      </c>
      <c r="S9" s="32"/>
      <c r="T9" s="32"/>
      <c r="U9" s="32"/>
      <c r="V9" s="32"/>
      <c r="AF9" s="265" t="s">
        <v>113</v>
      </c>
      <c r="AG9" s="265" t="s">
        <v>114</v>
      </c>
      <c r="AH9" s="265" t="s">
        <v>115</v>
      </c>
      <c r="AI9" s="265">
        <v>1</v>
      </c>
      <c r="AJ9" s="194">
        <v>2</v>
      </c>
      <c r="AK9" s="194" t="s">
        <v>42</v>
      </c>
      <c r="AL9" s="194" t="s">
        <v>116</v>
      </c>
      <c r="AM9" s="265" t="s">
        <v>117</v>
      </c>
      <c r="AN9" s="265" t="s">
        <v>118</v>
      </c>
    </row>
    <row r="10" spans="1:40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6" t="s">
        <v>20</v>
      </c>
      <c r="J10" s="120" t="s">
        <v>12</v>
      </c>
      <c r="K10" s="120" t="s">
        <v>13</v>
      </c>
      <c r="L10" s="122" t="s">
        <v>14</v>
      </c>
      <c r="S10" s="32"/>
      <c r="T10" s="32"/>
      <c r="U10" s="32"/>
      <c r="V10" s="32"/>
      <c r="AF10" s="207">
        <v>194</v>
      </c>
      <c r="AG10" s="207">
        <v>184</v>
      </c>
      <c r="AH10" s="207">
        <v>175</v>
      </c>
      <c r="AI10" s="208">
        <v>165</v>
      </c>
      <c r="AJ10" s="208">
        <v>150</v>
      </c>
      <c r="AK10" s="208">
        <v>140</v>
      </c>
      <c r="AL10" s="208">
        <v>130</v>
      </c>
      <c r="AM10" s="208">
        <v>120</v>
      </c>
      <c r="AN10" s="209">
        <v>110</v>
      </c>
    </row>
    <row r="11" spans="1:40" x14ac:dyDescent="0.25">
      <c r="A11" s="171">
        <f>RANK(H11,$H$11:$H$155,0)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03">
        <v>195</v>
      </c>
      <c r="I11" s="173" t="str">
        <f>IF(H11=0,0,CONCATENATE(MID(H11,1,1),".",MID(H11,2,2)))</f>
        <v>1.95</v>
      </c>
      <c r="J11" s="174" t="str">
        <f>IF(H11&gt;=$AF$10,"МСМК",IF(H11&gt;=$AG$10,"МС",IF(H11&gt;=$AH$10,"КМС",IF(H11&gt;=$AI$10,"1",IF(H11&gt;=$AJ$10,"2",IF(H11&gt;=$AK$10,"3",IF(H11&gt;=$AL$10,"1юн",IF(H11&gt;=$AM$10,"2юн",IF(H11&gt;=$AN$10,"3юн",IF(H11&lt;$AN$10,"б/р"))))))))))</f>
        <v>МСМК</v>
      </c>
      <c r="K11" s="69" t="s">
        <v>172</v>
      </c>
      <c r="L11" s="83" t="e">
        <f>VLOOKUP($M11,УЧАСТНИКИ!$A$5:$K$1101,10,FALSE)</f>
        <v>#N/A</v>
      </c>
      <c r="M11" s="210" t="str">
        <f t="shared" ref="M11:M26" si="0">M43</f>
        <v>286</v>
      </c>
    </row>
    <row r="12" spans="1:40" x14ac:dyDescent="0.25">
      <c r="A12" s="171">
        <f t="shared" ref="A12:A23" si="1">RANK(H12,$H$11:$H$155,0)</f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03">
        <v>188</v>
      </c>
      <c r="I12" s="173" t="str">
        <f t="shared" ref="I12:I26" si="2">IF(H12=0,0,CONCATENATE(MID(H12,1,1),".",MID(H12,2,2)))</f>
        <v>1.88</v>
      </c>
      <c r="J12" s="174" t="str">
        <f t="shared" ref="J12:J23" si="3">IF(H12&gt;=$AF$10,"МСМК",IF(H12&gt;=$AG$10,"МС",IF(H12&gt;=$AH$10,"КМС",IF(H12&gt;=$AI$10,"1",IF(H12&gt;=$AJ$10,"2",IF(H12&gt;=$AK$10,"3",IF(H12&gt;=$AL$10,"1юн",IF(H12&gt;=$AM$10,"2юн",IF(H12&gt;=$AN$10,"3юн",IF(H12&lt;$AN$10,"б/р"))))))))))</f>
        <v>МС</v>
      </c>
      <c r="K12" s="69" t="s">
        <v>168</v>
      </c>
      <c r="L12" s="83" t="e">
        <f>VLOOKUP($M12,УЧАСТНИКИ!$A$5:$K$1101,10,FALSE)</f>
        <v>#N/A</v>
      </c>
      <c r="M12" s="210" t="str">
        <f t="shared" si="0"/>
        <v>228</v>
      </c>
    </row>
    <row r="13" spans="1:40" x14ac:dyDescent="0.25">
      <c r="A13" s="171">
        <f t="shared" si="1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03">
        <v>184</v>
      </c>
      <c r="I13" s="173" t="str">
        <f t="shared" si="2"/>
        <v>1.84</v>
      </c>
      <c r="J13" s="174" t="str">
        <f t="shared" si="3"/>
        <v>МС</v>
      </c>
      <c r="K13" s="69" t="s">
        <v>169</v>
      </c>
      <c r="L13" s="83" t="e">
        <f>VLOOKUP($M13,УЧАСТНИКИ!$A$5:$K$1101,10,FALSE)</f>
        <v>#N/A</v>
      </c>
      <c r="M13" s="210" t="str">
        <f t="shared" si="0"/>
        <v>321</v>
      </c>
    </row>
    <row r="14" spans="1:40" x14ac:dyDescent="0.25">
      <c r="A14" s="171"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03">
        <v>184</v>
      </c>
      <c r="I14" s="173" t="str">
        <f t="shared" si="2"/>
        <v>1.84</v>
      </c>
      <c r="J14" s="174" t="str">
        <f t="shared" si="3"/>
        <v>МС</v>
      </c>
      <c r="K14" s="69" t="s">
        <v>170</v>
      </c>
      <c r="L14" s="83" t="e">
        <f>VLOOKUP($M14,УЧАСТНИКИ!$A$5:$K$1101,10,FALSE)</f>
        <v>#N/A</v>
      </c>
      <c r="M14" s="210" t="str">
        <f t="shared" si="0"/>
        <v>82</v>
      </c>
    </row>
    <row r="15" spans="1:40" x14ac:dyDescent="0.25">
      <c r="A15" s="171">
        <f t="shared" si="1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03">
        <v>180</v>
      </c>
      <c r="I15" s="173" t="str">
        <f t="shared" si="2"/>
        <v>1.80</v>
      </c>
      <c r="J15" s="174" t="str">
        <f t="shared" si="3"/>
        <v>КМС</v>
      </c>
      <c r="K15" s="69" t="s">
        <v>111</v>
      </c>
      <c r="L15" s="83" t="e">
        <f>VLOOKUP($M15,УЧАСТНИКИ!$A$5:$K$1101,10,FALSE)</f>
        <v>#N/A</v>
      </c>
      <c r="M15" s="210" t="str">
        <f t="shared" si="0"/>
        <v>229</v>
      </c>
    </row>
    <row r="16" spans="1:40" x14ac:dyDescent="0.25">
      <c r="A16" s="171">
        <f t="shared" si="1"/>
        <v>5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03">
        <v>180</v>
      </c>
      <c r="I16" s="173" t="str">
        <f t="shared" si="2"/>
        <v>1.80</v>
      </c>
      <c r="J16" s="174" t="str">
        <f t="shared" si="3"/>
        <v>КМС</v>
      </c>
      <c r="K16" s="69">
        <v>13</v>
      </c>
      <c r="L16" s="83" t="e">
        <f>VLOOKUP($M16,УЧАСТНИКИ!$A$5:$K$1101,10,FALSE)</f>
        <v>#N/A</v>
      </c>
      <c r="M16" s="210" t="str">
        <f t="shared" si="0"/>
        <v>427</v>
      </c>
    </row>
    <row r="17" spans="1:13" x14ac:dyDescent="0.25">
      <c r="A17" s="171">
        <f t="shared" si="1"/>
        <v>5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03">
        <v>180</v>
      </c>
      <c r="I17" s="173" t="str">
        <f t="shared" si="2"/>
        <v>1.80</v>
      </c>
      <c r="J17" s="174" t="str">
        <f t="shared" si="3"/>
        <v>КМС</v>
      </c>
      <c r="K17" s="69" t="s">
        <v>111</v>
      </c>
      <c r="L17" s="83" t="e">
        <f>VLOOKUP($M17,УЧАСТНИКИ!$A$5:$K$1101,10,FALSE)</f>
        <v>#N/A</v>
      </c>
      <c r="M17" s="210" t="str">
        <f t="shared" si="0"/>
        <v>230</v>
      </c>
    </row>
    <row r="18" spans="1:13" x14ac:dyDescent="0.25">
      <c r="A18" s="171">
        <f t="shared" si="1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03">
        <v>0</v>
      </c>
      <c r="I18" s="173">
        <f t="shared" si="2"/>
        <v>0</v>
      </c>
      <c r="J18" s="174"/>
      <c r="K18" s="69" t="s">
        <v>111</v>
      </c>
      <c r="L18" s="83" t="e">
        <f>VLOOKUP($M18,УЧАСТНИКИ!$A$5:$K$1101,10,FALSE)</f>
        <v>#N/A</v>
      </c>
      <c r="M18" s="210" t="str">
        <f t="shared" si="0"/>
        <v>231</v>
      </c>
    </row>
    <row r="19" spans="1:13" hidden="1" x14ac:dyDescent="0.25">
      <c r="A19" s="171">
        <f t="shared" si="1"/>
        <v>8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03"/>
      <c r="I19" s="173">
        <f t="shared" si="2"/>
        <v>0</v>
      </c>
      <c r="J19" s="174" t="str">
        <f t="shared" si="3"/>
        <v>б/р</v>
      </c>
      <c r="K19" s="69"/>
      <c r="L19" s="83" t="e">
        <f>VLOOKUP($M19,УЧАСТНИКИ!$A$5:$K$1101,10,FALSE)</f>
        <v>#N/A</v>
      </c>
      <c r="M19" s="210">
        <f t="shared" si="0"/>
        <v>0</v>
      </c>
    </row>
    <row r="20" spans="1:13" hidden="1" x14ac:dyDescent="0.25">
      <c r="A20" s="171">
        <f t="shared" si="1"/>
        <v>8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03"/>
      <c r="I20" s="173">
        <f t="shared" si="2"/>
        <v>0</v>
      </c>
      <c r="J20" s="174" t="str">
        <f t="shared" si="3"/>
        <v>б/р</v>
      </c>
      <c r="K20" s="69"/>
      <c r="L20" s="83" t="e">
        <f>VLOOKUP($M20,УЧАСТНИКИ!$A$5:$K$1101,10,FALSE)</f>
        <v>#N/A</v>
      </c>
      <c r="M20" s="210">
        <f t="shared" si="0"/>
        <v>0</v>
      </c>
    </row>
    <row r="21" spans="1:13" hidden="1" x14ac:dyDescent="0.25">
      <c r="A21" s="171">
        <f t="shared" si="1"/>
        <v>8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03"/>
      <c r="I21" s="173">
        <f t="shared" si="2"/>
        <v>0</v>
      </c>
      <c r="J21" s="174" t="str">
        <f t="shared" si="3"/>
        <v>б/р</v>
      </c>
      <c r="K21" s="69"/>
      <c r="L21" s="83" t="e">
        <f>VLOOKUP($M21,УЧАСТНИКИ!$A$5:$K$1101,10,FALSE)</f>
        <v>#N/A</v>
      </c>
      <c r="M21" s="210">
        <f t="shared" si="0"/>
        <v>0</v>
      </c>
    </row>
    <row r="22" spans="1:13" hidden="1" x14ac:dyDescent="0.25">
      <c r="A22" s="171">
        <f t="shared" si="1"/>
        <v>8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03"/>
      <c r="I22" s="173">
        <f t="shared" si="2"/>
        <v>0</v>
      </c>
      <c r="J22" s="174" t="str">
        <f t="shared" si="3"/>
        <v>б/р</v>
      </c>
      <c r="K22" s="69"/>
      <c r="L22" s="83" t="e">
        <f>VLOOKUP($M22,УЧАСТНИКИ!$A$5:$K$1101,10,FALSE)</f>
        <v>#N/A</v>
      </c>
      <c r="M22" s="210">
        <f t="shared" si="0"/>
        <v>0</v>
      </c>
    </row>
    <row r="23" spans="1:13" hidden="1" x14ac:dyDescent="0.25">
      <c r="A23" s="171">
        <f t="shared" si="1"/>
        <v>8</v>
      </c>
      <c r="B23" s="83" t="e">
        <f>VLOOKUP($M23,УЧАСТНИКИ!$A$5:$K$1101,3,FALSE)</f>
        <v>#N/A</v>
      </c>
      <c r="C23" s="250" t="e">
        <f>VLOOKUP($M23,УЧАСТНИКИ!$A$5:$K$1101,4,FALSE)</f>
        <v>#N/A</v>
      </c>
      <c r="D23" s="91" t="e">
        <f>VLOOKUP($M23,УЧАСТНИКИ!$A$5:$K$1101,8,FALSE)</f>
        <v>#N/A</v>
      </c>
      <c r="E23" s="83" t="e">
        <f>VLOOKUP($M23,УЧАСТНИКИ!$A$5:$K$1101,5,FALSE)</f>
        <v>#N/A</v>
      </c>
      <c r="F23" s="91" t="e">
        <f>VLOOKUP($M23,УЧАСТНИКИ!$A$5:$K$1101,7,FALSE)</f>
        <v>#N/A</v>
      </c>
      <c r="G23" s="69" t="e">
        <f>VLOOKUP($M23,УЧАСТНИКИ!$A$5:$K$1101,11,FALSE)</f>
        <v>#N/A</v>
      </c>
      <c r="H23" s="103"/>
      <c r="I23" s="173">
        <f t="shared" si="2"/>
        <v>0</v>
      </c>
      <c r="J23" s="174" t="str">
        <f t="shared" si="3"/>
        <v>б/р</v>
      </c>
      <c r="K23" s="69"/>
      <c r="L23" s="83" t="e">
        <f>VLOOKUP($M23,УЧАСТНИКИ!$A$5:$K$1101,10,FALSE)</f>
        <v>#N/A</v>
      </c>
      <c r="M23" s="210">
        <f t="shared" si="0"/>
        <v>0</v>
      </c>
    </row>
    <row r="24" spans="1:13" hidden="1" x14ac:dyDescent="0.25">
      <c r="A24" s="171">
        <f>RANK(H24,$H$11:$H$155,0)</f>
        <v>8</v>
      </c>
      <c r="B24" s="83" t="e">
        <f>VLOOKUP($M24,УЧАСТНИКИ!$A$5:$K$1101,3,FALSE)</f>
        <v>#N/A</v>
      </c>
      <c r="C24" s="250" t="e">
        <f>VLOOKUP($M24,УЧАСТНИКИ!$A$5:$K$1101,4,FALSE)</f>
        <v>#N/A</v>
      </c>
      <c r="D24" s="91" t="e">
        <f>VLOOKUP($M24,УЧАСТНИКИ!$A$5:$K$1101,8,FALSE)</f>
        <v>#N/A</v>
      </c>
      <c r="E24" s="83" t="e">
        <f>VLOOKUP($M24,УЧАСТНИКИ!$A$5:$K$1101,5,FALSE)</f>
        <v>#N/A</v>
      </c>
      <c r="F24" s="91" t="e">
        <f>VLOOKUP($M24,УЧАСТНИКИ!$A$5:$K$1101,7,FALSE)</f>
        <v>#N/A</v>
      </c>
      <c r="G24" s="69" t="e">
        <f>VLOOKUP($M24,УЧАСТНИКИ!$A$5:$K$1101,11,FALSE)</f>
        <v>#N/A</v>
      </c>
      <c r="H24" s="103"/>
      <c r="I24" s="173">
        <f>IF(H24=0,0,CONCATENATE(MID(H24,1,1),".",MID(H24,2,2)))</f>
        <v>0</v>
      </c>
      <c r="J24" s="174" t="str">
        <f>IF(H24&gt;=$AF$10,"МСМК",IF(H24&gt;=$AG$10,"МС",IF(H24&gt;=$AH$10,"КМС",IF(H24&gt;=$AI$10,"1",IF(H24&gt;=$AJ$10,"2",IF(H24&gt;=$AK$10,"3",IF(H24&gt;=$AL$10,"1юн",IF(H24&gt;=$AM$10,"2юн",IF(H24&gt;=$AN$10,"3юн",IF(H24&lt;$AN$10,"б/р"))))))))))</f>
        <v>б/р</v>
      </c>
      <c r="K24" s="69"/>
      <c r="L24" s="83" t="e">
        <f>VLOOKUP($M24,УЧАСТНИКИ!$A$5:$K$1101,10,FALSE)</f>
        <v>#N/A</v>
      </c>
      <c r="M24" s="210">
        <f t="shared" si="0"/>
        <v>0</v>
      </c>
    </row>
    <row r="25" spans="1:13" hidden="1" x14ac:dyDescent="0.25">
      <c r="A25" s="171">
        <f t="shared" ref="A25:A26" si="4">RANK(H25,$H$11:$H$155,0)</f>
        <v>8</v>
      </c>
      <c r="B25" s="83" t="e">
        <f>VLOOKUP($M25,УЧАСТНИКИ!$A$5:$K$1101,3,FALSE)</f>
        <v>#N/A</v>
      </c>
      <c r="C25" s="250" t="e">
        <f>VLOOKUP($M25,УЧАСТНИКИ!$A$5:$K$1101,4,FALSE)</f>
        <v>#N/A</v>
      </c>
      <c r="D25" s="91" t="e">
        <f>VLOOKUP($M25,УЧАСТНИКИ!$A$5:$K$1101,8,FALSE)</f>
        <v>#N/A</v>
      </c>
      <c r="E25" s="83" t="e">
        <f>VLOOKUP($M25,УЧАСТНИКИ!$A$5:$K$1101,5,FALSE)</f>
        <v>#N/A</v>
      </c>
      <c r="F25" s="91" t="e">
        <f>VLOOKUP($M25,УЧАСТНИКИ!$A$5:$K$1101,7,FALSE)</f>
        <v>#N/A</v>
      </c>
      <c r="G25" s="69" t="e">
        <f>VLOOKUP($M25,УЧАСТНИКИ!$A$5:$K$1101,11,FALSE)</f>
        <v>#N/A</v>
      </c>
      <c r="H25" s="103"/>
      <c r="I25" s="173">
        <f t="shared" si="2"/>
        <v>0</v>
      </c>
      <c r="J25" s="174" t="str">
        <f t="shared" ref="J25:J26" si="5">IF(H25&gt;=$AF$10,"МСМК",IF(H25&gt;=$AG$10,"МС",IF(H25&gt;=$AH$10,"КМС",IF(H25&gt;=$AI$10,"1",IF(H25&gt;=$AJ$10,"2",IF(H25&gt;=$AK$10,"3",IF(H25&gt;=$AL$10,"1юн",IF(H25&gt;=$AM$10,"2юн",IF(H25&gt;=$AN$10,"3юн",IF(H25&lt;$AN$10,"б/р"))))))))))</f>
        <v>б/р</v>
      </c>
      <c r="K25" s="69"/>
      <c r="L25" s="83" t="e">
        <f>VLOOKUP($M25,УЧАСТНИКИ!$A$5:$K$1101,10,FALSE)</f>
        <v>#N/A</v>
      </c>
      <c r="M25" s="210">
        <f t="shared" si="0"/>
        <v>0</v>
      </c>
    </row>
    <row r="26" spans="1:13" hidden="1" x14ac:dyDescent="0.25">
      <c r="A26" s="171">
        <f t="shared" si="4"/>
        <v>8</v>
      </c>
      <c r="B26" s="83" t="e">
        <f>VLOOKUP($M26,УЧАСТНИКИ!$A$5:$K$1101,3,FALSE)</f>
        <v>#N/A</v>
      </c>
      <c r="C26" s="250" t="e">
        <f>VLOOKUP($M26,УЧАСТНИКИ!$A$5:$K$1101,4,FALSE)</f>
        <v>#N/A</v>
      </c>
      <c r="D26" s="91" t="e">
        <f>VLOOKUP($M26,УЧАСТНИКИ!$A$5:$K$1101,8,FALSE)</f>
        <v>#N/A</v>
      </c>
      <c r="E26" s="83" t="e">
        <f>VLOOKUP($M26,УЧАСТНИКИ!$A$5:$K$1101,5,FALSE)</f>
        <v>#N/A</v>
      </c>
      <c r="F26" s="91" t="e">
        <f>VLOOKUP($M26,УЧАСТНИКИ!$A$5:$K$1101,7,FALSE)</f>
        <v>#N/A</v>
      </c>
      <c r="G26" s="69" t="e">
        <f>VLOOKUP($M26,УЧАСТНИКИ!$A$5:$K$1101,11,FALSE)</f>
        <v>#N/A</v>
      </c>
      <c r="H26" s="103"/>
      <c r="I26" s="173">
        <f t="shared" si="2"/>
        <v>0</v>
      </c>
      <c r="J26" s="174" t="str">
        <f t="shared" si="5"/>
        <v>б/р</v>
      </c>
      <c r="K26" s="69"/>
      <c r="L26" s="83" t="e">
        <f>VLOOKUP($M26,УЧАСТНИКИ!$A$5:$K$1101,10,FALSE)</f>
        <v>#N/A</v>
      </c>
      <c r="M26" s="210">
        <f t="shared" si="0"/>
        <v>0</v>
      </c>
    </row>
    <row r="27" spans="1:13" x14ac:dyDescent="0.25">
      <c r="A27" s="90"/>
      <c r="B27" s="83"/>
      <c r="C27" s="91"/>
      <c r="D27" s="91"/>
      <c r="E27" s="83"/>
      <c r="F27" s="91"/>
      <c r="G27" s="69"/>
      <c r="H27" s="69"/>
      <c r="I27" s="253"/>
      <c r="J27" s="91"/>
      <c r="K27" s="93"/>
      <c r="L27" s="83"/>
    </row>
    <row r="28" spans="1:13" x14ac:dyDescent="0.25">
      <c r="A28" s="90"/>
      <c r="B28" s="83"/>
      <c r="C28" s="91"/>
      <c r="D28" s="91"/>
      <c r="E28" s="83"/>
      <c r="F28" s="91"/>
      <c r="G28" s="69"/>
      <c r="H28" s="69"/>
      <c r="I28" s="253"/>
      <c r="J28" s="91"/>
      <c r="K28" s="93"/>
      <c r="L28" s="83"/>
    </row>
    <row r="29" spans="1:13" x14ac:dyDescent="0.25">
      <c r="A29" s="90"/>
      <c r="B29" s="83"/>
      <c r="C29" s="91"/>
      <c r="D29" s="91"/>
      <c r="E29" s="83"/>
      <c r="F29" s="91"/>
      <c r="G29" s="69"/>
      <c r="H29" s="69"/>
      <c r="I29" s="253"/>
      <c r="J29" s="91"/>
      <c r="K29" s="93"/>
      <c r="L29" s="83"/>
    </row>
    <row r="30" spans="1:13" x14ac:dyDescent="0.25">
      <c r="A30" s="90"/>
      <c r="B30" s="83"/>
      <c r="C30" s="91"/>
      <c r="D30" s="91"/>
      <c r="E30" s="83"/>
      <c r="F30" s="91"/>
      <c r="G30" s="69"/>
      <c r="H30" s="69"/>
      <c r="I30" s="253"/>
      <c r="J30" s="91"/>
      <c r="K30" s="93"/>
      <c r="L30" s="83"/>
    </row>
    <row r="31" spans="1:13" x14ac:dyDescent="0.25">
      <c r="A31" s="90"/>
      <c r="B31" s="83"/>
      <c r="C31" s="91"/>
      <c r="D31" s="91"/>
      <c r="E31" s="83"/>
      <c r="F31" s="91"/>
      <c r="G31" s="69"/>
      <c r="H31" s="69"/>
      <c r="I31" s="253"/>
      <c r="J31" s="91"/>
      <c r="K31" s="93"/>
      <c r="L31" s="83"/>
    </row>
    <row r="32" spans="1:13" x14ac:dyDescent="0.25">
      <c r="A32" s="90"/>
      <c r="B32" s="83"/>
      <c r="C32" s="91"/>
      <c r="D32" s="91"/>
      <c r="E32" s="83"/>
      <c r="F32" s="91"/>
      <c r="G32" s="69"/>
      <c r="H32" s="69"/>
      <c r="I32" s="253"/>
      <c r="J32" s="91"/>
      <c r="K32" s="93"/>
      <c r="L32" s="83"/>
    </row>
    <row r="33" spans="1:32" x14ac:dyDescent="0.25">
      <c r="A33" s="90"/>
      <c r="B33" s="83"/>
      <c r="C33" s="91"/>
      <c r="D33" s="91"/>
      <c r="E33" s="83"/>
      <c r="F33" s="91"/>
      <c r="G33" s="69"/>
      <c r="H33" s="69"/>
      <c r="I33" s="253"/>
      <c r="J33" s="91"/>
      <c r="K33" s="93"/>
      <c r="L33" s="83"/>
    </row>
    <row r="34" spans="1:32" x14ac:dyDescent="0.25">
      <c r="A34" s="90"/>
      <c r="B34" s="83"/>
      <c r="C34" s="91"/>
      <c r="D34" s="91"/>
      <c r="E34" s="83"/>
      <c r="F34" s="91"/>
      <c r="G34" s="69"/>
      <c r="H34" s="69"/>
      <c r="I34" s="253"/>
      <c r="J34" s="91"/>
      <c r="K34" s="93"/>
      <c r="L34" s="83"/>
    </row>
    <row r="35" spans="1:32" x14ac:dyDescent="0.25">
      <c r="A35" s="90"/>
      <c r="B35" s="83"/>
      <c r="C35" s="91"/>
      <c r="D35" s="91"/>
      <c r="E35" s="83"/>
      <c r="F35" s="91"/>
      <c r="G35" s="69"/>
      <c r="H35" s="69"/>
      <c r="I35" s="253"/>
      <c r="J35" s="91"/>
      <c r="K35" s="93"/>
      <c r="L35" s="83"/>
    </row>
    <row r="36" spans="1:32" x14ac:dyDescent="0.25">
      <c r="A36" s="90"/>
      <c r="B36" s="83"/>
      <c r="C36" s="91"/>
      <c r="D36" s="91"/>
      <c r="E36" s="83"/>
      <c r="F36" s="91"/>
      <c r="G36" s="69"/>
      <c r="H36" s="69"/>
      <c r="I36" s="253"/>
      <c r="J36" s="91"/>
      <c r="K36" s="93"/>
      <c r="L36" s="83"/>
    </row>
    <row r="37" spans="1:32" x14ac:dyDescent="0.25">
      <c r="A37" s="90"/>
      <c r="B37" s="83"/>
      <c r="C37" s="91"/>
      <c r="D37" s="91"/>
      <c r="E37" s="83"/>
      <c r="F37" s="91"/>
      <c r="G37" s="69"/>
      <c r="H37" s="69"/>
      <c r="I37" s="253"/>
      <c r="J37" s="91"/>
      <c r="K37" s="93"/>
      <c r="L37" s="83"/>
    </row>
    <row r="38" spans="1:32" x14ac:dyDescent="0.25">
      <c r="A38" s="90"/>
      <c r="B38" s="83"/>
      <c r="C38" s="91"/>
      <c r="D38" s="91"/>
      <c r="E38" s="83"/>
      <c r="F38" s="91"/>
      <c r="G38" s="69"/>
      <c r="H38" s="69"/>
      <c r="I38" s="253"/>
      <c r="J38" s="91"/>
      <c r="K38" s="93"/>
      <c r="L38" s="83"/>
    </row>
    <row r="39" spans="1:32" x14ac:dyDescent="0.25">
      <c r="A39" s="90"/>
      <c r="B39" s="83"/>
      <c r="C39" s="91"/>
      <c r="D39" s="91"/>
      <c r="E39" s="83"/>
      <c r="F39" s="91"/>
      <c r="G39" s="69"/>
      <c r="H39" s="69"/>
      <c r="I39" s="253"/>
      <c r="J39" s="91"/>
      <c r="K39" s="93"/>
      <c r="L39" s="83"/>
      <c r="N39" s="1305" t="s">
        <v>21</v>
      </c>
      <c r="O39" s="1305"/>
      <c r="P39" s="1305"/>
      <c r="Q39" s="1305"/>
      <c r="R39" s="1305"/>
      <c r="S39" s="1305"/>
      <c r="T39" s="1305"/>
      <c r="U39" s="1305"/>
      <c r="V39" s="1305"/>
      <c r="W39" s="1305"/>
      <c r="X39" s="1305"/>
      <c r="Y39" s="1305"/>
      <c r="Z39" s="1305"/>
      <c r="AA39" s="1305"/>
      <c r="AB39" s="1305"/>
      <c r="AC39" s="1305"/>
      <c r="AD39" s="1305"/>
      <c r="AE39" s="1305"/>
    </row>
    <row r="40" spans="1:32" x14ac:dyDescent="0.25">
      <c r="A40" s="90"/>
      <c r="B40" s="83"/>
      <c r="C40" s="91"/>
      <c r="D40" s="91"/>
      <c r="E40" s="83"/>
      <c r="F40" s="91"/>
      <c r="G40" s="69"/>
      <c r="H40" s="69"/>
      <c r="I40" s="253"/>
      <c r="J40" s="91"/>
      <c r="K40" s="93"/>
      <c r="L40" s="83"/>
      <c r="N40"/>
      <c r="O40" s="1306" t="s">
        <v>242</v>
      </c>
      <c r="P40" s="1306"/>
      <c r="Q40" s="1306"/>
      <c r="R40" s="1306"/>
      <c r="S40" s="1306"/>
      <c r="T40" s="266"/>
      <c r="U40" s="127"/>
      <c r="V40" s="127"/>
      <c r="W40" s="128"/>
      <c r="X40" s="129"/>
      <c r="Y40" s="129"/>
      <c r="Z40" s="129"/>
      <c r="AA40" s="129"/>
      <c r="AB40" s="267" t="e">
        <f>I9</f>
        <v>#REF!</v>
      </c>
      <c r="AC40" s="267"/>
      <c r="AD40" s="267"/>
      <c r="AE40" s="267"/>
      <c r="AF40" s="147"/>
    </row>
    <row r="41" spans="1:32" ht="15.75" customHeight="1" x14ac:dyDescent="0.25">
      <c r="A41" s="42"/>
      <c r="B41" s="10"/>
      <c r="C41" s="41"/>
      <c r="D41" s="41"/>
      <c r="E41" s="10"/>
      <c r="F41" s="41"/>
      <c r="G41" s="67"/>
      <c r="H41" s="67"/>
      <c r="I41" s="44"/>
      <c r="J41" s="41"/>
      <c r="K41" s="41"/>
      <c r="L41" s="10"/>
      <c r="M41" s="32"/>
      <c r="N41" s="1307" t="s">
        <v>70</v>
      </c>
      <c r="O41" s="1308" t="s">
        <v>63</v>
      </c>
      <c r="P41" s="1309" t="s">
        <v>22</v>
      </c>
      <c r="Q41" s="1310"/>
      <c r="R41" s="1310"/>
      <c r="S41" s="1310"/>
      <c r="T41" s="1310"/>
      <c r="U41" s="1310"/>
      <c r="V41" s="1310"/>
      <c r="W41" s="1310"/>
      <c r="X41" s="1310"/>
      <c r="Y41" s="1310"/>
      <c r="Z41" s="1310"/>
      <c r="AA41" s="1310"/>
      <c r="AB41" s="1310"/>
      <c r="AC41" s="1311" t="s">
        <v>80</v>
      </c>
      <c r="AD41" s="1311" t="s">
        <v>79</v>
      </c>
      <c r="AE41" s="1304" t="s">
        <v>23</v>
      </c>
    </row>
    <row r="42" spans="1:32" s="88" customFormat="1" ht="31.5" customHeight="1" x14ac:dyDescent="0.2">
      <c r="A42" s="90"/>
      <c r="B42" s="83"/>
      <c r="C42" s="91"/>
      <c r="D42" s="91"/>
      <c r="E42" s="83"/>
      <c r="F42" s="91"/>
      <c r="G42" s="69"/>
      <c r="H42" s="69"/>
      <c r="I42" s="253"/>
      <c r="J42" s="91"/>
      <c r="K42" s="91"/>
      <c r="L42" s="83"/>
      <c r="M42" s="88" t="s">
        <v>15</v>
      </c>
      <c r="N42" s="1307"/>
      <c r="O42" s="1308"/>
      <c r="P42" s="131" t="s">
        <v>132</v>
      </c>
      <c r="Q42" s="131" t="s">
        <v>206</v>
      </c>
      <c r="R42" s="131" t="s">
        <v>131</v>
      </c>
      <c r="S42" s="131" t="s">
        <v>205</v>
      </c>
      <c r="T42" s="131" t="s">
        <v>184</v>
      </c>
      <c r="U42" s="131" t="s">
        <v>207</v>
      </c>
      <c r="V42" s="131" t="s">
        <v>417</v>
      </c>
      <c r="W42" s="131"/>
      <c r="X42" s="131"/>
      <c r="Y42" s="131"/>
      <c r="Z42" s="131"/>
      <c r="AA42" s="131"/>
      <c r="AB42" s="131"/>
      <c r="AC42" s="1311"/>
      <c r="AD42" s="1311"/>
      <c r="AE42" s="1304"/>
    </row>
    <row r="43" spans="1:32" s="222" customFormat="1" x14ac:dyDescent="0.25">
      <c r="A43" s="90"/>
      <c r="B43" s="83"/>
      <c r="C43" s="91"/>
      <c r="D43" s="91"/>
      <c r="E43" s="83"/>
      <c r="F43" s="91"/>
      <c r="G43" s="69"/>
      <c r="H43" s="69"/>
      <c r="I43" s="102"/>
      <c r="J43" s="91"/>
      <c r="K43" s="91"/>
      <c r="L43" s="83"/>
      <c r="M43" s="278" t="s">
        <v>314</v>
      </c>
      <c r="N43" s="91" t="s">
        <v>40</v>
      </c>
      <c r="O43" s="223" t="e">
        <f>VLOOKUP($M43,УЧАСТНИКИ!$A$5:$K$1101,3,FALSE)</f>
        <v>#N/A</v>
      </c>
      <c r="P43" s="225"/>
      <c r="Q43" s="225"/>
      <c r="R43" s="225" t="s">
        <v>120</v>
      </c>
      <c r="S43" s="225" t="s">
        <v>120</v>
      </c>
      <c r="T43" s="225" t="s">
        <v>166</v>
      </c>
      <c r="U43" s="225" t="s">
        <v>164</v>
      </c>
      <c r="V43" s="225" t="s">
        <v>164</v>
      </c>
      <c r="W43" s="225" t="s">
        <v>163</v>
      </c>
      <c r="X43" s="225"/>
      <c r="Y43" s="225"/>
      <c r="Z43" s="225"/>
      <c r="AA43" s="225"/>
      <c r="AB43" s="225"/>
      <c r="AC43" s="225" t="s">
        <v>42</v>
      </c>
      <c r="AD43" s="225" t="s">
        <v>44</v>
      </c>
      <c r="AE43" s="103">
        <v>195</v>
      </c>
    </row>
    <row r="44" spans="1:32" s="222" customFormat="1" x14ac:dyDescent="0.25">
      <c r="A44" s="90"/>
      <c r="B44" s="83"/>
      <c r="C44" s="91"/>
      <c r="D44" s="91"/>
      <c r="E44" s="83"/>
      <c r="F44" s="91"/>
      <c r="G44" s="69"/>
      <c r="H44" s="69"/>
      <c r="I44" s="253"/>
      <c r="J44" s="91"/>
      <c r="K44" s="91"/>
      <c r="L44" s="83"/>
      <c r="M44" s="278" t="s">
        <v>343</v>
      </c>
      <c r="N44" s="91" t="s">
        <v>41</v>
      </c>
      <c r="O44" s="223" t="e">
        <f>VLOOKUP($M44,УЧАСТНИКИ!$A$5:$K$1101,3,FALSE)</f>
        <v>#N/A</v>
      </c>
      <c r="P44" s="225"/>
      <c r="Q44" s="225"/>
      <c r="R44" s="225" t="s">
        <v>120</v>
      </c>
      <c r="S44" s="225" t="s">
        <v>120</v>
      </c>
      <c r="T44" s="225" t="s">
        <v>164</v>
      </c>
      <c r="U44" s="225" t="s">
        <v>165</v>
      </c>
      <c r="V44" s="225"/>
      <c r="W44" s="225"/>
      <c r="X44" s="225"/>
      <c r="Y44" s="225"/>
      <c r="Z44" s="225"/>
      <c r="AA44" s="225"/>
      <c r="AB44" s="225"/>
      <c r="AC44" s="225" t="s">
        <v>42</v>
      </c>
      <c r="AD44" s="225" t="s">
        <v>41</v>
      </c>
      <c r="AE44" s="103">
        <v>188</v>
      </c>
    </row>
    <row r="45" spans="1:32" s="222" customFormat="1" x14ac:dyDescent="0.25">
      <c r="A45" s="90"/>
      <c r="B45" s="83"/>
      <c r="C45" s="91"/>
      <c r="D45" s="91"/>
      <c r="E45" s="83"/>
      <c r="F45" s="91"/>
      <c r="G45" s="69"/>
      <c r="H45" s="69"/>
      <c r="I45" s="253"/>
      <c r="J45" s="91"/>
      <c r="K45" s="91"/>
      <c r="L45" s="83"/>
      <c r="M45" s="278" t="s">
        <v>219</v>
      </c>
      <c r="N45" s="91" t="s">
        <v>42</v>
      </c>
      <c r="O45" s="223" t="e">
        <f>VLOOKUP($M45,УЧАСТНИКИ!$A$5:$K$1101,3,FALSE)</f>
        <v>#N/A</v>
      </c>
      <c r="P45" s="225" t="s">
        <v>120</v>
      </c>
      <c r="Q45" s="225" t="s">
        <v>120</v>
      </c>
      <c r="R45" s="225" t="s">
        <v>164</v>
      </c>
      <c r="S45" s="225" t="s">
        <v>120</v>
      </c>
      <c r="T45" s="225" t="s">
        <v>165</v>
      </c>
      <c r="U45" s="225"/>
      <c r="V45" s="225"/>
      <c r="W45" s="225"/>
      <c r="X45" s="225"/>
      <c r="Y45" s="225"/>
      <c r="Z45" s="225"/>
      <c r="AA45" s="225"/>
      <c r="AB45" s="225"/>
      <c r="AC45" s="225" t="s">
        <v>40</v>
      </c>
      <c r="AD45" s="225" t="s">
        <v>41</v>
      </c>
      <c r="AE45" s="103">
        <v>184</v>
      </c>
    </row>
    <row r="46" spans="1:32" s="222" customFormat="1" x14ac:dyDescent="0.25">
      <c r="A46" s="90"/>
      <c r="B46" s="83"/>
      <c r="C46" s="91"/>
      <c r="D46" s="91"/>
      <c r="E46" s="83"/>
      <c r="F46" s="91"/>
      <c r="G46" s="69"/>
      <c r="H46" s="69"/>
      <c r="I46" s="253"/>
      <c r="J46" s="91"/>
      <c r="K46" s="91"/>
      <c r="L46" s="83"/>
      <c r="M46" s="278" t="s">
        <v>197</v>
      </c>
      <c r="N46" s="91" t="s">
        <v>43</v>
      </c>
      <c r="O46" s="223" t="e">
        <f>VLOOKUP($M46,УЧАСТНИКИ!$A$5:$K$1101,3,FALSE)</f>
        <v>#N/A</v>
      </c>
      <c r="P46" s="225" t="s">
        <v>120</v>
      </c>
      <c r="Q46" s="225" t="s">
        <v>120</v>
      </c>
      <c r="R46" s="225" t="s">
        <v>166</v>
      </c>
      <c r="S46" s="225" t="s">
        <v>164</v>
      </c>
      <c r="T46" s="225" t="s">
        <v>165</v>
      </c>
      <c r="U46" s="225"/>
      <c r="V46" s="225"/>
      <c r="W46" s="225"/>
      <c r="X46" s="225"/>
      <c r="Y46" s="225"/>
      <c r="Z46" s="225"/>
      <c r="AA46" s="225"/>
      <c r="AB46" s="225"/>
      <c r="AC46" s="225" t="s">
        <v>42</v>
      </c>
      <c r="AD46" s="225" t="s">
        <v>42</v>
      </c>
      <c r="AE46" s="103">
        <v>184</v>
      </c>
    </row>
    <row r="47" spans="1:32" s="222" customFormat="1" x14ac:dyDescent="0.25">
      <c r="A47" s="95"/>
      <c r="B47" s="224"/>
      <c r="C47" s="96"/>
      <c r="D47" s="96"/>
      <c r="E47" s="102"/>
      <c r="F47" s="102"/>
      <c r="G47" s="103"/>
      <c r="H47" s="103"/>
      <c r="I47" s="253"/>
      <c r="J47" s="96"/>
      <c r="K47" s="96"/>
      <c r="L47" s="104"/>
      <c r="M47" s="278" t="s">
        <v>344</v>
      </c>
      <c r="N47" s="91" t="s">
        <v>44</v>
      </c>
      <c r="O47" s="223" t="e">
        <f>VLOOKUP($M47,УЧАСТНИКИ!$A$5:$K$1101,3,FALSE)</f>
        <v>#N/A</v>
      </c>
      <c r="P47" s="225" t="s">
        <v>120</v>
      </c>
      <c r="Q47" s="225" t="s">
        <v>120</v>
      </c>
      <c r="R47" s="225" t="s">
        <v>120</v>
      </c>
      <c r="S47" s="91" t="s">
        <v>165</v>
      </c>
      <c r="T47" s="225"/>
      <c r="U47" s="225"/>
      <c r="V47" s="225"/>
      <c r="W47" s="225"/>
      <c r="X47" s="225"/>
      <c r="Y47" s="225"/>
      <c r="Z47" s="225"/>
      <c r="AA47" s="225"/>
      <c r="AB47" s="225"/>
      <c r="AC47" s="225" t="s">
        <v>40</v>
      </c>
      <c r="AD47" s="225" t="s">
        <v>120</v>
      </c>
      <c r="AE47" s="103">
        <v>180</v>
      </c>
    </row>
    <row r="48" spans="1:32" s="222" customFormat="1" x14ac:dyDescent="0.25">
      <c r="A48" s="90"/>
      <c r="B48" s="83"/>
      <c r="C48" s="91"/>
      <c r="D48" s="91"/>
      <c r="E48" s="83"/>
      <c r="F48" s="91"/>
      <c r="G48" s="69"/>
      <c r="H48" s="69"/>
      <c r="I48" s="97"/>
      <c r="J48" s="91"/>
      <c r="K48" s="91"/>
      <c r="L48" s="83"/>
      <c r="M48" s="278" t="s">
        <v>335</v>
      </c>
      <c r="N48" s="91" t="s">
        <v>45</v>
      </c>
      <c r="O48" s="223" t="e">
        <f>VLOOKUP($M48,УЧАСТНИКИ!$A$5:$K$1101,3,FALSE)</f>
        <v>#N/A</v>
      </c>
      <c r="P48" s="225" t="s">
        <v>120</v>
      </c>
      <c r="Q48" s="225" t="s">
        <v>120</v>
      </c>
      <c r="R48" s="225" t="s">
        <v>120</v>
      </c>
      <c r="S48" s="225" t="s">
        <v>165</v>
      </c>
      <c r="T48" s="225"/>
      <c r="U48" s="225"/>
      <c r="V48" s="225"/>
      <c r="W48" s="225"/>
      <c r="X48" s="225"/>
      <c r="Y48" s="225"/>
      <c r="Z48" s="225"/>
      <c r="AA48" s="225"/>
      <c r="AB48" s="225"/>
      <c r="AC48" s="225" t="s">
        <v>40</v>
      </c>
      <c r="AD48" s="225" t="s">
        <v>120</v>
      </c>
      <c r="AE48" s="103">
        <v>180</v>
      </c>
    </row>
    <row r="49" spans="1:31" s="222" customFormat="1" x14ac:dyDescent="0.25">
      <c r="A49" s="90"/>
      <c r="B49" s="83"/>
      <c r="C49" s="91"/>
      <c r="D49" s="91"/>
      <c r="E49" s="83"/>
      <c r="F49" s="91"/>
      <c r="G49" s="69"/>
      <c r="H49" s="69"/>
      <c r="I49" s="253"/>
      <c r="J49" s="91"/>
      <c r="K49" s="91"/>
      <c r="L49" s="83"/>
      <c r="M49" s="278" t="s">
        <v>300</v>
      </c>
      <c r="N49" s="91" t="s">
        <v>46</v>
      </c>
      <c r="O49" s="223" t="e">
        <f>VLOOKUP($M49,УЧАСТНИКИ!$A$5:$K$1101,3,FALSE)</f>
        <v>#N/A</v>
      </c>
      <c r="P49" s="225" t="s">
        <v>120</v>
      </c>
      <c r="Q49" s="225" t="s">
        <v>120</v>
      </c>
      <c r="R49" s="225" t="s">
        <v>120</v>
      </c>
      <c r="S49" s="225" t="s">
        <v>165</v>
      </c>
      <c r="T49" s="225"/>
      <c r="U49" s="225"/>
      <c r="V49" s="225"/>
      <c r="W49" s="225"/>
      <c r="X49" s="225"/>
      <c r="Y49" s="225"/>
      <c r="Z49" s="225"/>
      <c r="AA49" s="225"/>
      <c r="AB49" s="225"/>
      <c r="AC49" s="225" t="s">
        <v>40</v>
      </c>
      <c r="AD49" s="225" t="s">
        <v>120</v>
      </c>
      <c r="AE49" s="103">
        <v>180</v>
      </c>
    </row>
    <row r="50" spans="1:31" s="222" customFormat="1" x14ac:dyDescent="0.25">
      <c r="A50" s="90"/>
      <c r="B50" s="83"/>
      <c r="C50" s="91"/>
      <c r="D50" s="91"/>
      <c r="E50" s="83"/>
      <c r="F50" s="91"/>
      <c r="G50" s="69"/>
      <c r="H50" s="69"/>
      <c r="I50" s="97"/>
      <c r="J50" s="91"/>
      <c r="K50" s="91"/>
      <c r="L50" s="83"/>
      <c r="M50" s="278" t="s">
        <v>299</v>
      </c>
      <c r="N50" s="91" t="s">
        <v>84</v>
      </c>
      <c r="O50" s="223" t="e">
        <f>VLOOKUP($M50,УЧАСТНИКИ!$A$5:$K$1101,3,FALSE)</f>
        <v>#N/A</v>
      </c>
      <c r="P50" s="225" t="s">
        <v>165</v>
      </c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103">
        <v>0</v>
      </c>
    </row>
    <row r="51" spans="1:31" s="222" customFormat="1" hidden="1" x14ac:dyDescent="0.25">
      <c r="A51" s="90"/>
      <c r="B51" s="83"/>
      <c r="C51" s="91"/>
      <c r="D51" s="91"/>
      <c r="E51" s="83"/>
      <c r="F51" s="91"/>
      <c r="G51" s="69"/>
      <c r="H51" s="69"/>
      <c r="I51" s="102"/>
      <c r="J51" s="91"/>
      <c r="K51" s="91"/>
      <c r="L51" s="83"/>
      <c r="M51" s="153"/>
      <c r="N51" s="91"/>
      <c r="O51" s="223" t="e">
        <f>VLOOKUP($M51,УЧАСТНИКИ!$A$5:$K$1101,3,FALSE)</f>
        <v>#N/A</v>
      </c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103"/>
    </row>
    <row r="52" spans="1:31" s="222" customFormat="1" hidden="1" x14ac:dyDescent="0.25">
      <c r="A52" s="90"/>
      <c r="B52" s="83"/>
      <c r="C52" s="91"/>
      <c r="D52" s="91"/>
      <c r="E52" s="83"/>
      <c r="F52" s="91"/>
      <c r="G52" s="69"/>
      <c r="H52" s="69"/>
      <c r="I52" s="253"/>
      <c r="J52" s="91"/>
      <c r="K52" s="91"/>
      <c r="L52" s="83"/>
      <c r="M52" s="153"/>
      <c r="N52" s="91"/>
      <c r="O52" s="223" t="e">
        <f>VLOOKUP($M52,УЧАСТНИКИ!$A$5:$K$1101,3,FALSE)</f>
        <v>#N/A</v>
      </c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103"/>
    </row>
    <row r="53" spans="1:31" hidden="1" x14ac:dyDescent="0.25">
      <c r="M53" s="261"/>
      <c r="N53" s="91"/>
      <c r="O53" s="223" t="e">
        <f>VLOOKUP($M53,УЧАСТНИКИ!$A$5:$K$1101,3,FALSE)</f>
        <v>#N/A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103"/>
    </row>
    <row r="54" spans="1:31" hidden="1" x14ac:dyDescent="0.25">
      <c r="M54" s="153"/>
      <c r="N54" s="91"/>
      <c r="O54" s="223" t="e">
        <f>VLOOKUP($M54,УЧАСТНИКИ!$A$5:$K$1101,3,FALSE)</f>
        <v>#N/A</v>
      </c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103"/>
    </row>
    <row r="55" spans="1:31" hidden="1" x14ac:dyDescent="0.25">
      <c r="M55" s="153"/>
      <c r="N55" s="91"/>
      <c r="O55" s="223" t="e">
        <f>VLOOKUP($M55,УЧАСТНИКИ!$A$5:$K$1101,3,FALSE)</f>
        <v>#N/A</v>
      </c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103"/>
    </row>
    <row r="56" spans="1:31" hidden="1" x14ac:dyDescent="0.25">
      <c r="M56" s="153"/>
      <c r="N56" s="91"/>
      <c r="O56" s="223" t="e">
        <f>VLOOKUP($M56,УЧАСТНИКИ!$A$5:$K$1101,3,FALSE)</f>
        <v>#N/A</v>
      </c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103"/>
    </row>
    <row r="57" spans="1:31" hidden="1" x14ac:dyDescent="0.25">
      <c r="M57" s="153"/>
      <c r="N57" s="91"/>
      <c r="O57" s="223" t="e">
        <f>VLOOKUP($M57,УЧАСТНИКИ!$A$5:$K$1101,3,FALSE)</f>
        <v>#N/A</v>
      </c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103"/>
    </row>
    <row r="58" spans="1:31" hidden="1" x14ac:dyDescent="0.25">
      <c r="M58" s="261"/>
      <c r="N58" s="91"/>
      <c r="O58" s="223" t="e">
        <f>VLOOKUP($M58,УЧАСТНИКИ!$A$5:$K$1101,3,FALSE)</f>
        <v>#N/A</v>
      </c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103"/>
    </row>
    <row r="59" spans="1:31" hidden="1" x14ac:dyDescent="0.25">
      <c r="O59" s="223" t="e">
        <f>VLOOKUP($M59,УЧАСТНИКИ!$A$5:$K$1101,3,FALSE)</f>
        <v>#N/A</v>
      </c>
    </row>
    <row r="60" spans="1:31" hidden="1" x14ac:dyDescent="0.25">
      <c r="O60" s="223" t="e">
        <f>VLOOKUP($M60,УЧАСТНИКИ!$A$5:$K$1101,3,FALSE)</f>
        <v>#N/A</v>
      </c>
    </row>
    <row r="61" spans="1:31" hidden="1" x14ac:dyDescent="0.25">
      <c r="O61" s="223" t="e">
        <f>VLOOKUP($M61,УЧАСТНИКИ!$A$5:$K$1101,3,FALSE)</f>
        <v>#N/A</v>
      </c>
    </row>
    <row r="62" spans="1:31" hidden="1" x14ac:dyDescent="0.25">
      <c r="O62" s="223" t="e">
        <f>VLOOKUP($M62,УЧАСТНИКИ!$A$5:$K$1101,3,FALSE)</f>
        <v>#N/A</v>
      </c>
    </row>
    <row r="63" spans="1:31" hidden="1" x14ac:dyDescent="0.25">
      <c r="O63" s="223" t="e">
        <f>VLOOKUP($M63,УЧАСТНИКИ!$A$5:$K$1101,3,FALSE)</f>
        <v>#N/A</v>
      </c>
    </row>
    <row r="64" spans="1:31" hidden="1" x14ac:dyDescent="0.25">
      <c r="O64" s="223" t="e">
        <f>VLOOKUP($M64,УЧАСТНИКИ!$A$5:$K$1101,3,FALSE)</f>
        <v>#N/A</v>
      </c>
    </row>
    <row r="65" spans="15:15" hidden="1" x14ac:dyDescent="0.25">
      <c r="O65" s="223" t="e">
        <f>VLOOKUP($M65,УЧАСТНИКИ!$A$5:$K$1101,3,FALSE)</f>
        <v>#N/A</v>
      </c>
    </row>
    <row r="66" spans="15:15" hidden="1" x14ac:dyDescent="0.25"/>
    <row r="67" spans="15:15" hidden="1" x14ac:dyDescent="0.25"/>
    <row r="68" spans="15:15" hidden="1" x14ac:dyDescent="0.25"/>
    <row r="69" spans="15:15" hidden="1" x14ac:dyDescent="0.25"/>
    <row r="70" spans="15:15" hidden="1" x14ac:dyDescent="0.25"/>
  </sheetData>
  <sortState ref="M43:AE50">
    <sortCondition descending="1" ref="AE43:AE50"/>
    <sortCondition ref="AC43:AC50"/>
    <sortCondition ref="AD43:AD50"/>
  </sortState>
  <mergeCells count="18">
    <mergeCell ref="A6:L6"/>
    <mergeCell ref="A1:L1"/>
    <mergeCell ref="A2:L2"/>
    <mergeCell ref="A3:L3"/>
    <mergeCell ref="A4:L4"/>
    <mergeCell ref="A5:L5"/>
    <mergeCell ref="AE41:AE42"/>
    <mergeCell ref="A7:B7"/>
    <mergeCell ref="A8:B8"/>
    <mergeCell ref="G8:I8"/>
    <mergeCell ref="I9:K9"/>
    <mergeCell ref="N39:AE39"/>
    <mergeCell ref="O40:S40"/>
    <mergeCell ref="N41:N42"/>
    <mergeCell ref="O41:O42"/>
    <mergeCell ref="P41:AB41"/>
    <mergeCell ref="AC41:AC42"/>
    <mergeCell ref="AD41:AD42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97" orientation="landscape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 enableFormatConditionsCalculation="0">
    <tabColor indexed="40"/>
  </sheetPr>
  <dimension ref="A1:AO63"/>
  <sheetViews>
    <sheetView topLeftCell="A4" zoomScale="85" zoomScaleNormal="85" workbookViewId="0">
      <selection activeCell="P18" sqref="P18"/>
    </sheetView>
  </sheetViews>
  <sheetFormatPr defaultColWidth="9.109375" defaultRowHeight="13.2" outlineLevelCol="1" x14ac:dyDescent="0.25"/>
  <cols>
    <col min="1" max="1" width="8.109375" style="45" customWidth="1"/>
    <col min="2" max="2" width="20.88671875" style="49" customWidth="1"/>
    <col min="3" max="3" width="9.109375" style="50"/>
    <col min="4" max="4" width="6.88671875" style="50" bestFit="1" customWidth="1"/>
    <col min="5" max="5" width="22.44140625" style="49" customWidth="1"/>
    <col min="6" max="6" width="9.33203125" style="49" hidden="1" customWidth="1"/>
    <col min="7" max="7" width="23.44140625" style="49" customWidth="1"/>
    <col min="8" max="8" width="9.88671875" style="49" hidden="1" customWidth="1" outlineLevel="1"/>
    <col min="9" max="9" width="9.33203125" style="49" customWidth="1" collapsed="1"/>
    <col min="10" max="10" width="7.109375" style="49" customWidth="1"/>
    <col min="11" max="11" width="6.44140625" style="49" customWidth="1"/>
    <col min="12" max="12" width="32.33203125" style="49" customWidth="1"/>
    <col min="13" max="13" width="9.44140625" style="49" hidden="1" customWidth="1" outlineLevel="1"/>
    <col min="14" max="14" width="4.5546875" style="49" customWidth="1" collapsed="1"/>
    <col min="15" max="15" width="25.6640625" style="49" customWidth="1"/>
    <col min="16" max="28" width="5.6640625" style="49" customWidth="1"/>
    <col min="29" max="30" width="3.33203125" style="49" customWidth="1"/>
    <col min="31" max="31" width="7.44140625" style="49" customWidth="1"/>
    <col min="32" max="40" width="9.109375" style="49" hidden="1" customWidth="1" outlineLevel="1"/>
    <col min="41" max="41" width="9.109375" style="49" collapsed="1"/>
    <col min="42" max="16384" width="9.109375" style="49"/>
  </cols>
  <sheetData>
    <row r="1" spans="1:40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  <c r="V1" s="32"/>
    </row>
    <row r="2" spans="1:40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211"/>
      <c r="U2" s="193"/>
      <c r="V2" s="32"/>
    </row>
    <row r="3" spans="1:40" ht="12.75" customHeight="1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  <c r="V3" s="32"/>
    </row>
    <row r="4" spans="1:40" ht="12.75" customHeight="1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  <c r="V4" s="32"/>
    </row>
    <row r="5" spans="1:40" ht="12.75" customHeight="1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  <c r="V5" s="32"/>
    </row>
    <row r="6" spans="1:40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N6" s="113"/>
      <c r="O6" s="113"/>
      <c r="P6" s="113"/>
      <c r="Q6" s="113"/>
      <c r="R6" s="113"/>
      <c r="S6" s="192"/>
      <c r="T6" s="192"/>
      <c r="U6" s="193"/>
      <c r="V6" s="32"/>
    </row>
    <row r="7" spans="1:40" ht="12.75" customHeight="1" x14ac:dyDescent="0.25">
      <c r="A7" s="1300" t="s">
        <v>57</v>
      </c>
      <c r="B7" s="1300"/>
      <c r="C7" s="46"/>
      <c r="D7" s="48"/>
      <c r="E7" s="2"/>
      <c r="L7" s="145" t="str">
        <f>d_5</f>
        <v>г. Красноярск</v>
      </c>
      <c r="S7" s="192"/>
      <c r="T7" s="192"/>
      <c r="U7" s="193"/>
      <c r="V7" s="32"/>
    </row>
    <row r="8" spans="1:40" ht="12.75" customHeight="1" x14ac:dyDescent="0.25">
      <c r="A8" s="1300"/>
      <c r="B8" s="1300"/>
      <c r="D8" s="48"/>
      <c r="E8" s="2"/>
      <c r="G8" s="1301" t="s">
        <v>94</v>
      </c>
      <c r="H8" s="1301"/>
      <c r="I8" s="1301"/>
      <c r="J8" s="50"/>
      <c r="L8" s="226" t="str">
        <f>d_6</f>
        <v>t° +20 вл. 78%</v>
      </c>
      <c r="S8" s="192"/>
      <c r="T8" s="192"/>
      <c r="U8" s="193"/>
      <c r="V8" s="32"/>
    </row>
    <row r="9" spans="1:40" ht="13.8" thickBot="1" x14ac:dyDescent="0.3">
      <c r="A9" s="6" t="str">
        <f>d_4</f>
        <v>МУЖЧИНЫ</v>
      </c>
      <c r="D9" s="48"/>
      <c r="E9" s="2"/>
      <c r="I9" s="1303" t="str">
        <f>d_1</f>
        <v>5 ноября 2016 года</v>
      </c>
      <c r="J9" s="1303"/>
      <c r="K9" s="1303"/>
      <c r="L9" s="49" t="s">
        <v>109</v>
      </c>
      <c r="S9" s="32"/>
      <c r="T9" s="32"/>
      <c r="U9" s="32"/>
      <c r="V9" s="32"/>
      <c r="AF9" s="199" t="s">
        <v>113</v>
      </c>
      <c r="AG9" s="199" t="s">
        <v>114</v>
      </c>
      <c r="AH9" s="199" t="s">
        <v>115</v>
      </c>
      <c r="AI9" s="199">
        <v>1</v>
      </c>
      <c r="AJ9" s="194">
        <v>2</v>
      </c>
      <c r="AK9" s="194" t="s">
        <v>42</v>
      </c>
      <c r="AL9" s="194" t="s">
        <v>116</v>
      </c>
      <c r="AM9" s="199" t="s">
        <v>117</v>
      </c>
      <c r="AN9" s="199" t="s">
        <v>118</v>
      </c>
    </row>
    <row r="10" spans="1:40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6" t="s">
        <v>20</v>
      </c>
      <c r="J10" s="120" t="s">
        <v>12</v>
      </c>
      <c r="K10" s="120" t="s">
        <v>13</v>
      </c>
      <c r="L10" s="122" t="s">
        <v>14</v>
      </c>
      <c r="S10" s="32"/>
      <c r="T10" s="32"/>
      <c r="U10" s="32"/>
      <c r="V10" s="32"/>
      <c r="AF10" s="207">
        <v>450</v>
      </c>
      <c r="AG10" s="207">
        <v>400</v>
      </c>
      <c r="AH10" s="207">
        <v>350</v>
      </c>
      <c r="AI10" s="208">
        <v>300</v>
      </c>
      <c r="AJ10" s="208">
        <v>280</v>
      </c>
      <c r="AK10" s="208">
        <v>240</v>
      </c>
      <c r="AL10" s="208">
        <v>220</v>
      </c>
      <c r="AM10" s="208">
        <v>200</v>
      </c>
      <c r="AN10" s="209">
        <v>180</v>
      </c>
    </row>
    <row r="11" spans="1:40" x14ac:dyDescent="0.25">
      <c r="A11" s="171">
        <f>RANK(H11,$H$11:$H$158,0)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03">
        <v>460</v>
      </c>
      <c r="I11" s="173" t="str">
        <f>IF(H11=0,0,CONCATENATE(MID(H11,1,1),".",MID(H11,2,2)))</f>
        <v>4.60</v>
      </c>
      <c r="J11" s="174" t="str">
        <f>IF(H11&gt;=$AF$10,"МСМК",IF(H11&gt;=$AG$10,"МС",IF(H11&gt;=$AH$10,"КМС",IF(H11&gt;=$AI$10,"1",IF(H11&gt;=$AJ$10,"2",IF(H11&gt;=$AK$10,"3",IF(H11&gt;=$AL$10,"1юн",IF(H11&gt;=$AM$10,"2юн",IF(H11&gt;=$AN$10,"3юн",IF(H11&lt;$AN$10,"б/р"))))))))))</f>
        <v>МСМК</v>
      </c>
      <c r="K11" s="69" t="s">
        <v>172</v>
      </c>
      <c r="L11" s="83" t="e">
        <f>VLOOKUP($M11,УЧАСТНИКИ!$A$5:$K$1101,10,FALSE)</f>
        <v>#N/A</v>
      </c>
      <c r="M11" s="210" t="str">
        <f t="shared" ref="M11:M23" si="0">M46</f>
        <v>114</v>
      </c>
    </row>
    <row r="12" spans="1:40" x14ac:dyDescent="0.25">
      <c r="A12" s="171">
        <f>RANK(H12,$H$11:$H$158,0)</f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03">
        <v>450</v>
      </c>
      <c r="I12" s="173" t="str">
        <f t="shared" ref="I12:I22" si="1">IF(H12=0,0,CONCATENATE(MID(H12,1,1),".",MID(H12,2,2)))</f>
        <v>4.50</v>
      </c>
      <c r="J12" s="174" t="str">
        <f t="shared" ref="J12:J22" si="2">IF(H12&gt;=$AF$10,"МСМК",IF(H12&gt;=$AG$10,"МС",IF(H12&gt;=$AH$10,"КМС",IF(H12&gt;=$AI$10,"1",IF(H12&gt;=$AJ$10,"2",IF(H12&gt;=$AK$10,"3",IF(H12&gt;=$AL$10,"1юн",IF(H12&gt;=$AM$10,"2юн",IF(H12&gt;=$AN$10,"3юн",IF(H12&lt;$AN$10,"б/р"))))))))))</f>
        <v>МСМК</v>
      </c>
      <c r="K12" s="69" t="s">
        <v>173</v>
      </c>
      <c r="L12" s="83" t="e">
        <f>VLOOKUP($M12,УЧАСТНИКИ!$A$5:$K$1101,10,FALSE)</f>
        <v>#N/A</v>
      </c>
      <c r="M12" s="210" t="str">
        <f t="shared" si="0"/>
        <v>136</v>
      </c>
    </row>
    <row r="13" spans="1:40" x14ac:dyDescent="0.25">
      <c r="A13" s="171">
        <f>RANK(H13,$H$11:$H$158,0)</f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03">
        <v>430</v>
      </c>
      <c r="I13" s="173" t="str">
        <f t="shared" si="1"/>
        <v>4.30</v>
      </c>
      <c r="J13" s="174" t="str">
        <f t="shared" si="2"/>
        <v>МС</v>
      </c>
      <c r="K13" s="69" t="s">
        <v>169</v>
      </c>
      <c r="L13" s="83" t="e">
        <f>VLOOKUP($M13,УЧАСТНИКИ!$A$5:$K$1101,10,FALSE)</f>
        <v>#N/A</v>
      </c>
      <c r="M13" s="210" t="str">
        <f t="shared" si="0"/>
        <v>117</v>
      </c>
    </row>
    <row r="14" spans="1:40" x14ac:dyDescent="0.25">
      <c r="A14" s="171">
        <f>RANK(H14,$H$11:$H$158,0)</f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03">
        <v>420</v>
      </c>
      <c r="I14" s="173" t="str">
        <f t="shared" si="1"/>
        <v>4.20</v>
      </c>
      <c r="J14" s="174" t="str">
        <f t="shared" si="2"/>
        <v>МС</v>
      </c>
      <c r="K14" s="69" t="s">
        <v>170</v>
      </c>
      <c r="L14" s="83" t="e">
        <f>VLOOKUP($M14,УЧАСТНИКИ!$A$5:$K$1101,10,FALSE)</f>
        <v>#N/A</v>
      </c>
      <c r="M14" s="210" t="str">
        <f t="shared" si="0"/>
        <v>424</v>
      </c>
    </row>
    <row r="15" spans="1:40" x14ac:dyDescent="0.25">
      <c r="A15" s="171">
        <v>5</v>
      </c>
      <c r="B15" s="83" t="str">
        <f>VLOOKUP($M15,УЧАСТНИКИ!$A$5:$K$1101,3,FALSE)</f>
        <v>Кекин Денис</v>
      </c>
      <c r="C15" s="250">
        <f>VLOOKUP($M15,УЧАСТНИКИ!$A$5:$K$1101,4,FALSE)</f>
        <v>1989</v>
      </c>
      <c r="D15" s="91" t="str">
        <f>VLOOKUP($M15,УЧАСТНИКИ!$A$5:$K$1101,8,FALSE)</f>
        <v>3</v>
      </c>
      <c r="E15" s="83" t="str">
        <f>VLOOKUP($M15,УЧАСТНИКИ!$A$5:$K$1101,5,FALSE)</f>
        <v>Шарыпово</v>
      </c>
      <c r="F15" s="91">
        <f>VLOOKUP($M15,УЧАСТНИКИ!$A$5:$K$1101,7,FALSE)</f>
        <v>0</v>
      </c>
      <c r="G15" s="69">
        <f>VLOOKUP($M15,УЧАСТНИКИ!$A$5:$K$1101,11,FALSE)</f>
        <v>0</v>
      </c>
      <c r="H15" s="103">
        <v>420</v>
      </c>
      <c r="I15" s="173" t="str">
        <f t="shared" si="1"/>
        <v>4.20</v>
      </c>
      <c r="J15" s="174" t="str">
        <f t="shared" si="2"/>
        <v>МС</v>
      </c>
      <c r="K15" s="69" t="s">
        <v>174</v>
      </c>
      <c r="L15" s="83" t="str">
        <f>VLOOKUP($M15,УЧАСТНИКИ!$A$5:$K$1101,10,FALSE)</f>
        <v>Самостоятельно</v>
      </c>
      <c r="M15" s="210" t="str">
        <f t="shared" si="0"/>
        <v>107</v>
      </c>
    </row>
    <row r="16" spans="1:40" x14ac:dyDescent="0.25">
      <c r="A16" s="171">
        <v>6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03">
        <v>400</v>
      </c>
      <c r="I16" s="173" t="str">
        <f t="shared" si="1"/>
        <v>4.00</v>
      </c>
      <c r="J16" s="174" t="str">
        <f t="shared" si="2"/>
        <v>МС</v>
      </c>
      <c r="K16" s="69" t="s">
        <v>111</v>
      </c>
      <c r="L16" s="83" t="e">
        <f>VLOOKUP($M16,УЧАСТНИКИ!$A$5:$K$1101,10,FALSE)</f>
        <v>#N/A</v>
      </c>
      <c r="M16" s="210" t="str">
        <f t="shared" si="0"/>
        <v>485</v>
      </c>
    </row>
    <row r="17" spans="1:13" x14ac:dyDescent="0.25">
      <c r="A17" s="171">
        <v>6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03">
        <v>400</v>
      </c>
      <c r="I17" s="173" t="str">
        <f t="shared" si="1"/>
        <v>4.00</v>
      </c>
      <c r="J17" s="174" t="str">
        <f t="shared" si="2"/>
        <v>МС</v>
      </c>
      <c r="K17" s="69" t="s">
        <v>175</v>
      </c>
      <c r="L17" s="83" t="e">
        <f>VLOOKUP($M17,УЧАСТНИКИ!$A$5:$K$1101,10,FALSE)</f>
        <v>#N/A</v>
      </c>
      <c r="M17" s="210" t="str">
        <f t="shared" si="0"/>
        <v>142</v>
      </c>
    </row>
    <row r="18" spans="1:13" x14ac:dyDescent="0.25">
      <c r="A18" s="171"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03">
        <v>400</v>
      </c>
      <c r="I18" s="173" t="str">
        <f t="shared" si="1"/>
        <v>4.00</v>
      </c>
      <c r="J18" s="174" t="str">
        <f t="shared" si="2"/>
        <v>МС</v>
      </c>
      <c r="K18" s="69" t="s">
        <v>111</v>
      </c>
      <c r="L18" s="83" t="e">
        <f>VLOOKUP($M18,УЧАСТНИКИ!$A$5:$K$1101,10,FALSE)</f>
        <v>#N/A</v>
      </c>
      <c r="M18" s="210" t="str">
        <f t="shared" si="0"/>
        <v>148</v>
      </c>
    </row>
    <row r="19" spans="1:13" x14ac:dyDescent="0.25">
      <c r="A19" s="171"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03">
        <v>400</v>
      </c>
      <c r="I19" s="173" t="str">
        <f t="shared" si="1"/>
        <v>4.00</v>
      </c>
      <c r="J19" s="174" t="str">
        <f t="shared" si="2"/>
        <v>МС</v>
      </c>
      <c r="K19" s="69" t="s">
        <v>111</v>
      </c>
      <c r="L19" s="83" t="e">
        <f>VLOOKUP($M19,УЧАСТНИКИ!$A$5:$K$1101,10,FALSE)</f>
        <v>#N/A</v>
      </c>
      <c r="M19" s="210" t="str">
        <f t="shared" si="0"/>
        <v>147</v>
      </c>
    </row>
    <row r="20" spans="1:13" x14ac:dyDescent="0.25">
      <c r="A20" s="171"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03">
        <v>380</v>
      </c>
      <c r="I20" s="173" t="str">
        <f t="shared" si="1"/>
        <v>3.80</v>
      </c>
      <c r="J20" s="174" t="str">
        <f t="shared" si="2"/>
        <v>КМС</v>
      </c>
      <c r="K20" s="69">
        <v>11</v>
      </c>
      <c r="L20" s="83" t="e">
        <f>VLOOKUP($M20,УЧАСТНИКИ!$A$5:$K$1101,10,FALSE)</f>
        <v>#N/A</v>
      </c>
      <c r="M20" s="210" t="str">
        <f t="shared" si="0"/>
        <v>383</v>
      </c>
    </row>
    <row r="21" spans="1:13" x14ac:dyDescent="0.25">
      <c r="A21" s="171">
        <v>11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03">
        <v>350</v>
      </c>
      <c r="I21" s="173" t="str">
        <f t="shared" si="1"/>
        <v>3.50</v>
      </c>
      <c r="J21" s="174" t="str">
        <f t="shared" si="2"/>
        <v>КМС</v>
      </c>
      <c r="K21" s="69">
        <v>10</v>
      </c>
      <c r="L21" s="83" t="e">
        <f>VLOOKUP($M21,УЧАСТНИКИ!$A$5:$K$1101,10,FALSE)</f>
        <v>#N/A</v>
      </c>
      <c r="M21" s="210" t="str">
        <f t="shared" si="0"/>
        <v>331</v>
      </c>
    </row>
    <row r="22" spans="1:13" x14ac:dyDescent="0.25">
      <c r="A22" s="171">
        <v>12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03">
        <v>350</v>
      </c>
      <c r="I22" s="173" t="str">
        <f t="shared" si="1"/>
        <v>3.50</v>
      </c>
      <c r="J22" s="174" t="str">
        <f t="shared" si="2"/>
        <v>КМС</v>
      </c>
      <c r="K22" s="69" t="s">
        <v>111</v>
      </c>
      <c r="L22" s="83" t="e">
        <f>VLOOKUP($M22,УЧАСТНИКИ!$A$5:$K$1101,10,FALSE)</f>
        <v>#N/A</v>
      </c>
      <c r="M22" s="210" t="str">
        <f t="shared" si="0"/>
        <v>332</v>
      </c>
    </row>
    <row r="23" spans="1:13" x14ac:dyDescent="0.25">
      <c r="A23" s="171"/>
      <c r="B23" s="83" t="e">
        <f>VLOOKUP($M23,УЧАСТНИКИ!$A$5:$K$1101,3,FALSE)</f>
        <v>#N/A</v>
      </c>
      <c r="C23" s="250" t="e">
        <f>VLOOKUP($M23,УЧАСТНИКИ!$A$5:$K$1101,4,FALSE)</f>
        <v>#N/A</v>
      </c>
      <c r="D23" s="91" t="e">
        <f>VLOOKUP($M23,УЧАСТНИКИ!$A$5:$K$1101,8,FALSE)</f>
        <v>#N/A</v>
      </c>
      <c r="E23" s="83" t="e">
        <f>VLOOKUP($M23,УЧАСТНИКИ!$A$5:$K$1101,5,FALSE)</f>
        <v>#N/A</v>
      </c>
      <c r="F23" s="91" t="e">
        <f>VLOOKUP($M23,УЧАСТНИКИ!$A$5:$K$1101,7,FALSE)</f>
        <v>#N/A</v>
      </c>
      <c r="G23" s="69" t="e">
        <f>VLOOKUP($M23,УЧАСТНИКИ!$A$5:$K$1101,11,FALSE)</f>
        <v>#N/A</v>
      </c>
      <c r="H23" s="103"/>
      <c r="I23" s="271" t="s">
        <v>400</v>
      </c>
      <c r="J23" s="174"/>
      <c r="K23" s="69"/>
      <c r="L23" s="83" t="e">
        <f>VLOOKUP($M23,УЧАСТНИКИ!$A$5:$K$1101,10,FALSE)</f>
        <v>#N/A</v>
      </c>
      <c r="M23" s="210" t="str">
        <f t="shared" si="0"/>
        <v>232</v>
      </c>
    </row>
    <row r="24" spans="1:13" x14ac:dyDescent="0.25">
      <c r="A24" s="90"/>
      <c r="B24" s="83"/>
      <c r="C24" s="91"/>
      <c r="D24" s="91"/>
      <c r="E24" s="83"/>
      <c r="F24" s="91"/>
      <c r="G24" s="69"/>
      <c r="H24" s="69"/>
      <c r="I24" s="92"/>
      <c r="J24" s="91"/>
      <c r="K24" s="93"/>
      <c r="L24" s="83"/>
    </row>
    <row r="25" spans="1:13" x14ac:dyDescent="0.25">
      <c r="A25" s="90"/>
      <c r="B25" s="83"/>
      <c r="C25" s="91"/>
      <c r="D25" s="91"/>
      <c r="E25" s="83"/>
      <c r="F25" s="91"/>
      <c r="G25" s="69"/>
      <c r="H25" s="69"/>
      <c r="I25" s="92"/>
      <c r="J25" s="91"/>
      <c r="K25" s="93"/>
      <c r="L25" s="83"/>
    </row>
    <row r="26" spans="1:13" x14ac:dyDescent="0.25">
      <c r="A26" s="90"/>
      <c r="B26" s="83"/>
      <c r="C26" s="91"/>
      <c r="D26" s="91"/>
      <c r="E26" s="83"/>
      <c r="F26" s="91"/>
      <c r="G26" s="69"/>
      <c r="H26" s="69"/>
      <c r="I26" s="92"/>
      <c r="J26" s="91"/>
      <c r="K26" s="93"/>
      <c r="L26" s="83"/>
    </row>
    <row r="27" spans="1:13" x14ac:dyDescent="0.25">
      <c r="A27" s="90"/>
      <c r="B27" s="83"/>
      <c r="C27" s="91"/>
      <c r="D27" s="91"/>
      <c r="E27" s="83"/>
      <c r="F27" s="91"/>
      <c r="G27" s="69"/>
      <c r="H27" s="69"/>
      <c r="I27" s="92"/>
      <c r="J27" s="91"/>
      <c r="K27" s="93"/>
      <c r="L27" s="83"/>
    </row>
    <row r="28" spans="1:13" x14ac:dyDescent="0.25">
      <c r="A28" s="90"/>
      <c r="B28" s="83"/>
      <c r="C28" s="91"/>
      <c r="D28" s="91"/>
      <c r="E28" s="83"/>
      <c r="F28" s="91"/>
      <c r="G28" s="69"/>
      <c r="H28" s="69"/>
      <c r="I28" s="92"/>
      <c r="J28" s="91"/>
      <c r="K28" s="93"/>
      <c r="L28" s="83"/>
    </row>
    <row r="29" spans="1:13" x14ac:dyDescent="0.25">
      <c r="A29" s="90"/>
      <c r="B29" s="83"/>
      <c r="C29" s="91"/>
      <c r="D29" s="91"/>
      <c r="E29" s="83"/>
      <c r="F29" s="91"/>
      <c r="G29" s="69"/>
      <c r="H29" s="69"/>
      <c r="I29" s="245"/>
      <c r="J29" s="91"/>
      <c r="K29" s="93"/>
      <c r="L29" s="83"/>
    </row>
    <row r="30" spans="1:13" x14ac:dyDescent="0.25">
      <c r="A30" s="90"/>
      <c r="B30" s="83"/>
      <c r="C30" s="91"/>
      <c r="D30" s="91"/>
      <c r="E30" s="83"/>
      <c r="F30" s="91"/>
      <c r="G30" s="69"/>
      <c r="H30" s="69"/>
      <c r="I30" s="245"/>
      <c r="J30" s="91"/>
      <c r="K30" s="93"/>
      <c r="L30" s="83"/>
    </row>
    <row r="31" spans="1:13" x14ac:dyDescent="0.25">
      <c r="A31" s="90"/>
      <c r="B31" s="83"/>
      <c r="C31" s="91"/>
      <c r="D31" s="91"/>
      <c r="E31" s="83"/>
      <c r="F31" s="91"/>
      <c r="G31" s="69"/>
      <c r="H31" s="69"/>
      <c r="I31" s="245"/>
      <c r="J31" s="91"/>
      <c r="K31" s="93"/>
      <c r="L31" s="83"/>
    </row>
    <row r="32" spans="1:13" x14ac:dyDescent="0.25">
      <c r="A32" s="90"/>
      <c r="B32" s="83"/>
      <c r="C32" s="91"/>
      <c r="D32" s="91"/>
      <c r="E32" s="83"/>
      <c r="F32" s="91"/>
      <c r="G32" s="69"/>
      <c r="H32" s="69"/>
      <c r="I32" s="245"/>
      <c r="J32" s="91"/>
      <c r="K32" s="93"/>
      <c r="L32" s="83"/>
    </row>
    <row r="33" spans="1:32" x14ac:dyDescent="0.25">
      <c r="A33" s="90"/>
      <c r="B33" s="83"/>
      <c r="C33" s="91"/>
      <c r="D33" s="91"/>
      <c r="E33" s="83"/>
      <c r="F33" s="91"/>
      <c r="G33" s="69"/>
      <c r="H33" s="69"/>
      <c r="I33" s="245"/>
      <c r="J33" s="91"/>
      <c r="K33" s="93"/>
      <c r="L33" s="83"/>
    </row>
    <row r="34" spans="1:32" x14ac:dyDescent="0.25">
      <c r="A34" s="90"/>
      <c r="B34" s="83"/>
      <c r="C34" s="91"/>
      <c r="D34" s="91"/>
      <c r="E34" s="83"/>
      <c r="F34" s="91"/>
      <c r="G34" s="69"/>
      <c r="H34" s="69"/>
      <c r="I34" s="92"/>
      <c r="J34" s="91"/>
      <c r="K34" s="93"/>
      <c r="L34" s="83"/>
    </row>
    <row r="35" spans="1:32" x14ac:dyDescent="0.25">
      <c r="A35" s="90"/>
      <c r="B35" s="83"/>
      <c r="C35" s="91"/>
      <c r="D35" s="91"/>
      <c r="E35" s="83"/>
      <c r="F35" s="91"/>
      <c r="G35" s="69"/>
      <c r="H35" s="69"/>
      <c r="I35" s="92"/>
      <c r="J35" s="91"/>
      <c r="K35" s="93"/>
      <c r="L35" s="83"/>
    </row>
    <row r="36" spans="1:32" x14ac:dyDescent="0.25">
      <c r="A36" s="90"/>
      <c r="B36" s="83"/>
      <c r="C36" s="91"/>
      <c r="D36" s="91"/>
      <c r="E36" s="83"/>
      <c r="F36" s="91"/>
      <c r="G36" s="69"/>
      <c r="H36" s="69"/>
      <c r="I36" s="245"/>
      <c r="J36" s="91"/>
      <c r="K36" s="93"/>
      <c r="L36" s="83"/>
    </row>
    <row r="37" spans="1:32" x14ac:dyDescent="0.25">
      <c r="A37" s="90"/>
      <c r="B37" s="83"/>
      <c r="C37" s="91"/>
      <c r="D37" s="91"/>
      <c r="E37" s="83"/>
      <c r="F37" s="91"/>
      <c r="G37" s="69"/>
      <c r="H37" s="69"/>
      <c r="I37" s="245"/>
      <c r="J37" s="91"/>
      <c r="K37" s="93"/>
      <c r="L37" s="83"/>
    </row>
    <row r="38" spans="1:32" x14ac:dyDescent="0.25">
      <c r="A38" s="90"/>
      <c r="B38" s="83"/>
      <c r="C38" s="91"/>
      <c r="D38" s="91"/>
      <c r="E38" s="83"/>
      <c r="F38" s="91"/>
      <c r="G38" s="69"/>
      <c r="H38" s="69"/>
      <c r="I38" s="245"/>
      <c r="J38" s="91"/>
      <c r="K38" s="93"/>
      <c r="L38" s="83"/>
    </row>
    <row r="39" spans="1:32" x14ac:dyDescent="0.25">
      <c r="A39" s="90"/>
      <c r="B39" s="83"/>
      <c r="C39" s="91"/>
      <c r="D39" s="91"/>
      <c r="E39" s="83"/>
      <c r="F39" s="91"/>
      <c r="G39" s="69"/>
      <c r="H39" s="69"/>
      <c r="I39" s="245"/>
      <c r="J39" s="91"/>
      <c r="K39" s="93"/>
      <c r="L39" s="83"/>
    </row>
    <row r="40" spans="1:32" x14ac:dyDescent="0.25">
      <c r="A40" s="90"/>
      <c r="B40" s="83"/>
      <c r="C40" s="91"/>
      <c r="D40" s="91"/>
      <c r="E40" s="83"/>
      <c r="F40" s="91"/>
      <c r="G40" s="69"/>
      <c r="H40" s="69"/>
      <c r="I40" s="245"/>
      <c r="J40" s="91"/>
      <c r="K40" s="93"/>
      <c r="L40" s="83"/>
    </row>
    <row r="41" spans="1:32" x14ac:dyDescent="0.25">
      <c r="A41" s="90"/>
      <c r="B41" s="83"/>
      <c r="C41" s="91"/>
      <c r="D41" s="91"/>
      <c r="E41" s="83"/>
      <c r="F41" s="91"/>
      <c r="G41" s="69"/>
      <c r="H41" s="69"/>
      <c r="I41" s="92"/>
      <c r="J41" s="91"/>
      <c r="K41" s="93"/>
      <c r="L41" s="83"/>
    </row>
    <row r="42" spans="1:32" x14ac:dyDescent="0.25">
      <c r="A42" s="90"/>
      <c r="B42" s="83"/>
      <c r="C42" s="91"/>
      <c r="D42" s="91"/>
      <c r="E42" s="83"/>
      <c r="F42" s="91"/>
      <c r="G42" s="69"/>
      <c r="H42" s="69"/>
      <c r="I42" s="92"/>
      <c r="J42" s="91"/>
      <c r="K42" s="93"/>
      <c r="L42" s="83"/>
      <c r="N42" s="1305" t="s">
        <v>21</v>
      </c>
      <c r="O42" s="1305"/>
      <c r="P42" s="1305"/>
      <c r="Q42" s="1305"/>
      <c r="R42" s="1305"/>
      <c r="S42" s="1305"/>
      <c r="T42" s="1305"/>
      <c r="U42" s="1305"/>
      <c r="V42" s="1305"/>
      <c r="W42" s="1305"/>
      <c r="X42" s="1305"/>
      <c r="Y42" s="1305"/>
      <c r="Z42" s="1305"/>
      <c r="AA42" s="1305"/>
      <c r="AB42" s="1305"/>
      <c r="AC42" s="1305"/>
      <c r="AD42" s="1305"/>
      <c r="AE42" s="1305"/>
    </row>
    <row r="43" spans="1:32" x14ac:dyDescent="0.25">
      <c r="A43" s="90"/>
      <c r="B43" s="83"/>
      <c r="C43" s="91"/>
      <c r="D43" s="91"/>
      <c r="E43" s="83"/>
      <c r="F43" s="91"/>
      <c r="G43" s="69"/>
      <c r="H43" s="69"/>
      <c r="I43" s="92"/>
      <c r="J43" s="91"/>
      <c r="K43" s="93"/>
      <c r="L43" s="83"/>
      <c r="N43"/>
      <c r="O43" s="1306" t="s">
        <v>121</v>
      </c>
      <c r="P43" s="1306"/>
      <c r="Q43" s="1306"/>
      <c r="R43" s="1306"/>
      <c r="S43" s="1306"/>
      <c r="T43" s="114"/>
      <c r="U43" s="127"/>
      <c r="V43" s="127"/>
      <c r="W43" s="128"/>
      <c r="X43" s="129"/>
      <c r="Y43" s="129"/>
      <c r="Z43" s="129"/>
      <c r="AA43" s="129"/>
      <c r="AB43" s="146" t="str">
        <f>I9</f>
        <v>5 ноября 2016 года</v>
      </c>
      <c r="AC43" s="146"/>
      <c r="AD43" s="146"/>
      <c r="AE43" s="146"/>
      <c r="AF43" s="147"/>
    </row>
    <row r="44" spans="1:32" ht="15.75" customHeight="1" x14ac:dyDescent="0.25">
      <c r="A44" s="42"/>
      <c r="B44" s="10"/>
      <c r="C44" s="41"/>
      <c r="D44" s="41"/>
      <c r="E44" s="10"/>
      <c r="F44" s="41"/>
      <c r="G44" s="67"/>
      <c r="H44" s="67"/>
      <c r="I44" s="44"/>
      <c r="J44" s="41"/>
      <c r="K44" s="41"/>
      <c r="L44" s="10"/>
      <c r="M44" s="32"/>
      <c r="N44" s="1307" t="s">
        <v>70</v>
      </c>
      <c r="O44" s="1308" t="s">
        <v>63</v>
      </c>
      <c r="P44" s="1309" t="s">
        <v>22</v>
      </c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1" t="s">
        <v>80</v>
      </c>
      <c r="AD44" s="1311" t="s">
        <v>79</v>
      </c>
      <c r="AE44" s="1304" t="s">
        <v>23</v>
      </c>
    </row>
    <row r="45" spans="1:32" s="88" customFormat="1" ht="31.5" customHeight="1" x14ac:dyDescent="0.2">
      <c r="A45" s="90"/>
      <c r="B45" s="83"/>
      <c r="C45" s="91"/>
      <c r="D45" s="91"/>
      <c r="E45" s="83"/>
      <c r="F45" s="91"/>
      <c r="G45" s="69"/>
      <c r="H45" s="69"/>
      <c r="I45" s="92"/>
      <c r="J45" s="91"/>
      <c r="K45" s="91"/>
      <c r="L45" s="83"/>
      <c r="M45" s="88" t="s">
        <v>15</v>
      </c>
      <c r="N45" s="1307"/>
      <c r="O45" s="1308"/>
      <c r="P45" s="130" t="s">
        <v>141</v>
      </c>
      <c r="Q45" s="131" t="s">
        <v>349</v>
      </c>
      <c r="R45" s="131" t="s">
        <v>148</v>
      </c>
      <c r="S45" s="131" t="s">
        <v>347</v>
      </c>
      <c r="T45" s="131" t="s">
        <v>161</v>
      </c>
      <c r="U45" s="131" t="s">
        <v>162</v>
      </c>
      <c r="V45" s="131" t="s">
        <v>238</v>
      </c>
      <c r="W45" s="131" t="s">
        <v>240</v>
      </c>
      <c r="X45" s="131" t="s">
        <v>401</v>
      </c>
      <c r="Y45" s="131"/>
      <c r="Z45" s="131"/>
      <c r="AA45" s="131"/>
      <c r="AB45" s="131"/>
      <c r="AC45" s="1311"/>
      <c r="AD45" s="1311"/>
      <c r="AE45" s="1304"/>
    </row>
    <row r="46" spans="1:32" s="222" customFormat="1" x14ac:dyDescent="0.25">
      <c r="A46" s="90"/>
      <c r="B46" s="83"/>
      <c r="C46" s="91"/>
      <c r="D46" s="91"/>
      <c r="E46" s="83"/>
      <c r="F46" s="91"/>
      <c r="G46" s="69"/>
      <c r="H46" s="69"/>
      <c r="I46" s="102"/>
      <c r="J46" s="91"/>
      <c r="K46" s="91"/>
      <c r="L46" s="83"/>
      <c r="M46" s="153" t="s">
        <v>380</v>
      </c>
      <c r="N46" s="91" t="s">
        <v>40</v>
      </c>
      <c r="O46" s="223" t="e">
        <f>VLOOKUP($M46,УЧАСТНИКИ!$A$5:$K$1101,3,FALSE)</f>
        <v>#N/A</v>
      </c>
      <c r="P46" s="225"/>
      <c r="Q46" s="225"/>
      <c r="R46" s="225"/>
      <c r="S46" s="225"/>
      <c r="T46" s="225" t="s">
        <v>120</v>
      </c>
      <c r="U46" s="225" t="s">
        <v>166</v>
      </c>
      <c r="V46" s="225" t="s">
        <v>120</v>
      </c>
      <c r="W46" s="225" t="s">
        <v>120</v>
      </c>
      <c r="X46" s="225" t="s">
        <v>165</v>
      </c>
      <c r="Y46" s="225"/>
      <c r="Z46" s="225"/>
      <c r="AA46" s="225"/>
      <c r="AB46" s="225"/>
      <c r="AC46" s="225" t="s">
        <v>40</v>
      </c>
      <c r="AD46" s="225" t="s">
        <v>120</v>
      </c>
      <c r="AE46" s="103">
        <v>460</v>
      </c>
    </row>
    <row r="47" spans="1:32" s="222" customFormat="1" x14ac:dyDescent="0.25">
      <c r="A47" s="90"/>
      <c r="B47" s="83"/>
      <c r="C47" s="91"/>
      <c r="D47" s="91"/>
      <c r="E47" s="83"/>
      <c r="F47" s="91"/>
      <c r="G47" s="69"/>
      <c r="H47" s="69"/>
      <c r="I47" s="245"/>
      <c r="J47" s="91"/>
      <c r="K47" s="91"/>
      <c r="L47" s="83"/>
      <c r="M47" s="153" t="s">
        <v>393</v>
      </c>
      <c r="N47" s="91" t="s">
        <v>41</v>
      </c>
      <c r="O47" s="223" t="e">
        <f>VLOOKUP($M47,УЧАСТНИКИ!$A$5:$K$1101,3,FALSE)</f>
        <v>#N/A</v>
      </c>
      <c r="P47" s="225"/>
      <c r="Q47" s="225"/>
      <c r="R47" s="225"/>
      <c r="S47" s="225"/>
      <c r="T47" s="225"/>
      <c r="U47" s="225" t="s">
        <v>120</v>
      </c>
      <c r="V47" s="225" t="s">
        <v>120</v>
      </c>
      <c r="W47" s="225" t="s">
        <v>165</v>
      </c>
      <c r="X47" s="225"/>
      <c r="Y47" s="225"/>
      <c r="Z47" s="225"/>
      <c r="AA47" s="225"/>
      <c r="AB47" s="225"/>
      <c r="AC47" s="225" t="s">
        <v>40</v>
      </c>
      <c r="AD47" s="225" t="s">
        <v>120</v>
      </c>
      <c r="AE47" s="103">
        <v>450</v>
      </c>
    </row>
    <row r="48" spans="1:32" s="222" customFormat="1" x14ac:dyDescent="0.25">
      <c r="A48" s="90"/>
      <c r="B48" s="83"/>
      <c r="C48" s="91"/>
      <c r="D48" s="91"/>
      <c r="E48" s="83"/>
      <c r="F48" s="91"/>
      <c r="G48" s="69"/>
      <c r="H48" s="69"/>
      <c r="I48" s="245"/>
      <c r="J48" s="91"/>
      <c r="K48" s="91"/>
      <c r="L48" s="83"/>
      <c r="M48" s="274" t="s">
        <v>285</v>
      </c>
      <c r="N48" s="91" t="s">
        <v>42</v>
      </c>
      <c r="O48" s="223" t="e">
        <f>VLOOKUP($M48,УЧАСТНИКИ!$A$5:$K$1101,3,FALSE)</f>
        <v>#N/A</v>
      </c>
      <c r="P48" s="225"/>
      <c r="Q48" s="225"/>
      <c r="R48" s="225" t="s">
        <v>120</v>
      </c>
      <c r="S48" s="225" t="s">
        <v>166</v>
      </c>
      <c r="T48" s="225" t="s">
        <v>164</v>
      </c>
      <c r="U48" s="225" t="s">
        <v>165</v>
      </c>
      <c r="V48" s="225"/>
      <c r="W48" s="225"/>
      <c r="X48" s="225"/>
      <c r="Y48" s="225"/>
      <c r="Z48" s="225"/>
      <c r="AA48" s="225"/>
      <c r="AB48" s="225"/>
      <c r="AC48" s="225" t="s">
        <v>42</v>
      </c>
      <c r="AD48" s="225" t="s">
        <v>42</v>
      </c>
      <c r="AE48" s="103">
        <v>430</v>
      </c>
    </row>
    <row r="49" spans="1:31" s="222" customFormat="1" x14ac:dyDescent="0.25">
      <c r="A49" s="90"/>
      <c r="B49" s="83"/>
      <c r="C49" s="91"/>
      <c r="D49" s="91"/>
      <c r="E49" s="83"/>
      <c r="F49" s="91"/>
      <c r="G49" s="69"/>
      <c r="H49" s="69"/>
      <c r="I49" s="245"/>
      <c r="J49" s="91"/>
      <c r="K49" s="91"/>
      <c r="L49" s="83"/>
      <c r="M49" s="153" t="s">
        <v>336</v>
      </c>
      <c r="N49" s="91" t="s">
        <v>43</v>
      </c>
      <c r="O49" s="223" t="e">
        <f>VLOOKUP($M49,УЧАСТНИКИ!$A$5:$K$1101,3,FALSE)</f>
        <v>#N/A</v>
      </c>
      <c r="P49" s="225"/>
      <c r="Q49" s="225"/>
      <c r="R49" s="225" t="s">
        <v>166</v>
      </c>
      <c r="S49" s="225" t="s">
        <v>120</v>
      </c>
      <c r="T49" s="225" t="s">
        <v>165</v>
      </c>
      <c r="U49" s="225"/>
      <c r="V49" s="225"/>
      <c r="W49" s="225"/>
      <c r="X49" s="225"/>
      <c r="Y49" s="225"/>
      <c r="Z49" s="225"/>
      <c r="AA49" s="225"/>
      <c r="AB49" s="225"/>
      <c r="AC49" s="225" t="s">
        <v>40</v>
      </c>
      <c r="AD49" s="225" t="s">
        <v>40</v>
      </c>
      <c r="AE49" s="103">
        <v>420</v>
      </c>
    </row>
    <row r="50" spans="1:31" s="222" customFormat="1" x14ac:dyDescent="0.25">
      <c r="A50" s="95"/>
      <c r="B50" s="224"/>
      <c r="C50" s="96"/>
      <c r="D50" s="96"/>
      <c r="E50" s="102"/>
      <c r="F50" s="102"/>
      <c r="G50" s="103"/>
      <c r="H50" s="103"/>
      <c r="I50" s="245"/>
      <c r="J50" s="96"/>
      <c r="K50" s="96"/>
      <c r="L50" s="104"/>
      <c r="M50" s="153" t="s">
        <v>246</v>
      </c>
      <c r="N50" s="91" t="s">
        <v>44</v>
      </c>
      <c r="O50" s="223" t="str">
        <f>VLOOKUP($M50,УЧАСТНИКИ!$A$5:$K$1101,3,FALSE)</f>
        <v>Кекин Денис</v>
      </c>
      <c r="P50" s="225"/>
      <c r="Q50" s="225"/>
      <c r="R50" s="225" t="s">
        <v>120</v>
      </c>
      <c r="S50" s="225" t="s">
        <v>166</v>
      </c>
      <c r="T50" s="225" t="s">
        <v>165</v>
      </c>
      <c r="U50" s="225"/>
      <c r="V50" s="225"/>
      <c r="W50" s="225"/>
      <c r="X50" s="225"/>
      <c r="Y50" s="225"/>
      <c r="Z50" s="225"/>
      <c r="AA50" s="225"/>
      <c r="AB50" s="225"/>
      <c r="AC50" s="225" t="s">
        <v>41</v>
      </c>
      <c r="AD50" s="225" t="s">
        <v>40</v>
      </c>
      <c r="AE50" s="103">
        <v>420</v>
      </c>
    </row>
    <row r="51" spans="1:31" s="222" customFormat="1" x14ac:dyDescent="0.25">
      <c r="A51" s="90"/>
      <c r="B51" s="83"/>
      <c r="C51" s="91"/>
      <c r="D51" s="91"/>
      <c r="E51" s="83"/>
      <c r="F51" s="91"/>
      <c r="G51" s="69"/>
      <c r="H51" s="69"/>
      <c r="I51" s="97"/>
      <c r="J51" s="91"/>
      <c r="K51" s="91"/>
      <c r="L51" s="83"/>
      <c r="M51" s="153" t="s">
        <v>381</v>
      </c>
      <c r="N51" s="91" t="s">
        <v>45</v>
      </c>
      <c r="O51" s="223" t="e">
        <f>VLOOKUP($M51,УЧАСТНИКИ!$A$5:$K$1101,3,FALSE)</f>
        <v>#N/A</v>
      </c>
      <c r="P51" s="225"/>
      <c r="Q51" s="225"/>
      <c r="R51" s="225" t="s">
        <v>120</v>
      </c>
      <c r="S51" s="225" t="s">
        <v>165</v>
      </c>
      <c r="T51" s="225"/>
      <c r="U51" s="225"/>
      <c r="V51" s="225"/>
      <c r="W51" s="225"/>
      <c r="X51" s="225"/>
      <c r="Y51" s="225"/>
      <c r="Z51" s="225"/>
      <c r="AA51" s="225"/>
      <c r="AB51" s="225"/>
      <c r="AC51" s="225" t="s">
        <v>40</v>
      </c>
      <c r="AD51" s="225" t="s">
        <v>120</v>
      </c>
      <c r="AE51" s="103">
        <v>400</v>
      </c>
    </row>
    <row r="52" spans="1:31" s="222" customFormat="1" x14ac:dyDescent="0.25">
      <c r="A52" s="90"/>
      <c r="B52" s="83"/>
      <c r="C52" s="91"/>
      <c r="D52" s="91"/>
      <c r="E52" s="83"/>
      <c r="F52" s="91"/>
      <c r="G52" s="69"/>
      <c r="H52" s="69"/>
      <c r="I52" s="245"/>
      <c r="J52" s="91"/>
      <c r="K52" s="91"/>
      <c r="L52" s="83"/>
      <c r="M52" s="153" t="s">
        <v>210</v>
      </c>
      <c r="N52" s="91" t="s">
        <v>46</v>
      </c>
      <c r="O52" s="223" t="e">
        <f>VLOOKUP($M52,УЧАСТНИКИ!$A$5:$K$1101,3,FALSE)</f>
        <v>#N/A</v>
      </c>
      <c r="P52" s="225"/>
      <c r="Q52" s="225"/>
      <c r="R52" s="225" t="s">
        <v>120</v>
      </c>
      <c r="S52" s="225" t="s">
        <v>165</v>
      </c>
      <c r="T52" s="225"/>
      <c r="U52" s="225"/>
      <c r="V52" s="225"/>
      <c r="W52" s="225"/>
      <c r="X52" s="225"/>
      <c r="Y52" s="225"/>
      <c r="Z52" s="225"/>
      <c r="AA52" s="225"/>
      <c r="AB52" s="225"/>
      <c r="AC52" s="225" t="s">
        <v>40</v>
      </c>
      <c r="AD52" s="225" t="s">
        <v>120</v>
      </c>
      <c r="AE52" s="103">
        <v>400</v>
      </c>
    </row>
    <row r="53" spans="1:31" s="222" customFormat="1" x14ac:dyDescent="0.25">
      <c r="A53" s="90"/>
      <c r="B53" s="83"/>
      <c r="C53" s="91"/>
      <c r="D53" s="91"/>
      <c r="E53" s="83"/>
      <c r="F53" s="91"/>
      <c r="G53" s="69"/>
      <c r="H53" s="69"/>
      <c r="I53" s="97"/>
      <c r="J53" s="91"/>
      <c r="K53" s="91"/>
      <c r="L53" s="83"/>
      <c r="M53" s="153" t="s">
        <v>209</v>
      </c>
      <c r="N53" s="91" t="s">
        <v>84</v>
      </c>
      <c r="O53" s="223" t="e">
        <f>VLOOKUP($M53,УЧАСТНИКИ!$A$5:$K$1101,3,FALSE)</f>
        <v>#N/A</v>
      </c>
      <c r="P53" s="225"/>
      <c r="Q53" s="225" t="s">
        <v>166</v>
      </c>
      <c r="R53" s="225" t="s">
        <v>120</v>
      </c>
      <c r="S53" s="225" t="s">
        <v>165</v>
      </c>
      <c r="T53" s="225"/>
      <c r="U53" s="225"/>
      <c r="V53" s="225"/>
      <c r="W53" s="225"/>
      <c r="X53" s="225"/>
      <c r="Y53" s="225"/>
      <c r="Z53" s="225"/>
      <c r="AA53" s="225"/>
      <c r="AB53" s="225"/>
      <c r="AC53" s="225" t="s">
        <v>40</v>
      </c>
      <c r="AD53" s="225" t="s">
        <v>40</v>
      </c>
      <c r="AE53" s="103">
        <v>400</v>
      </c>
    </row>
    <row r="54" spans="1:31" s="222" customFormat="1" x14ac:dyDescent="0.25">
      <c r="A54" s="90"/>
      <c r="B54" s="83"/>
      <c r="C54" s="91"/>
      <c r="D54" s="91"/>
      <c r="E54" s="83"/>
      <c r="F54" s="91"/>
      <c r="G54" s="69"/>
      <c r="H54" s="69"/>
      <c r="I54" s="102"/>
      <c r="J54" s="91"/>
      <c r="K54" s="91"/>
      <c r="L54" s="83"/>
      <c r="M54" s="153" t="s">
        <v>208</v>
      </c>
      <c r="N54" s="91" t="s">
        <v>90</v>
      </c>
      <c r="O54" s="223" t="e">
        <f>VLOOKUP($M54,УЧАСТНИКИ!$A$5:$K$1101,3,FALSE)</f>
        <v>#N/A</v>
      </c>
      <c r="P54" s="225"/>
      <c r="Q54" s="225"/>
      <c r="R54" s="225" t="s">
        <v>166</v>
      </c>
      <c r="S54" s="225" t="s">
        <v>165</v>
      </c>
      <c r="T54" s="225"/>
      <c r="U54" s="225"/>
      <c r="V54" s="225"/>
      <c r="W54" s="225"/>
      <c r="X54" s="225"/>
      <c r="Y54" s="225"/>
      <c r="Z54" s="225"/>
      <c r="AA54" s="225"/>
      <c r="AB54" s="225"/>
      <c r="AC54" s="225" t="s">
        <v>41</v>
      </c>
      <c r="AD54" s="225" t="s">
        <v>40</v>
      </c>
      <c r="AE54" s="103">
        <v>400</v>
      </c>
    </row>
    <row r="55" spans="1:31" s="222" customFormat="1" x14ac:dyDescent="0.25">
      <c r="A55" s="90"/>
      <c r="B55" s="83"/>
      <c r="C55" s="91"/>
      <c r="D55" s="91"/>
      <c r="E55" s="83"/>
      <c r="F55" s="91"/>
      <c r="G55" s="69"/>
      <c r="H55" s="69"/>
      <c r="I55" s="245"/>
      <c r="J55" s="91"/>
      <c r="K55" s="91"/>
      <c r="L55" s="83"/>
      <c r="M55" s="153" t="s">
        <v>342</v>
      </c>
      <c r="N55" s="91" t="s">
        <v>89</v>
      </c>
      <c r="O55" s="223" t="e">
        <f>VLOOKUP($M55,УЧАСТНИКИ!$A$5:$K$1101,3,FALSE)</f>
        <v>#N/A</v>
      </c>
      <c r="P55" s="225" t="s">
        <v>120</v>
      </c>
      <c r="Q55" s="225" t="s">
        <v>120</v>
      </c>
      <c r="R55" s="225" t="s">
        <v>165</v>
      </c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 t="s">
        <v>40</v>
      </c>
      <c r="AD55" s="225" t="s">
        <v>120</v>
      </c>
      <c r="AE55" s="103">
        <v>380</v>
      </c>
    </row>
    <row r="56" spans="1:31" x14ac:dyDescent="0.25">
      <c r="M56" s="153" t="s">
        <v>310</v>
      </c>
      <c r="N56" s="91" t="s">
        <v>88</v>
      </c>
      <c r="O56" s="223" t="e">
        <f>VLOOKUP($M56,УЧАСТНИКИ!$A$5:$K$1101,3,FALSE)</f>
        <v>#N/A</v>
      </c>
      <c r="P56" s="225" t="s">
        <v>120</v>
      </c>
      <c r="Q56" s="225" t="s">
        <v>165</v>
      </c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 t="s">
        <v>40</v>
      </c>
      <c r="AD56" s="225" t="s">
        <v>120</v>
      </c>
      <c r="AE56" s="103">
        <v>350</v>
      </c>
    </row>
    <row r="57" spans="1:31" x14ac:dyDescent="0.25">
      <c r="M57" s="153" t="s">
        <v>220</v>
      </c>
      <c r="N57" s="91" t="s">
        <v>87</v>
      </c>
      <c r="O57" s="223" t="e">
        <f>VLOOKUP($M57,УЧАСТНИКИ!$A$5:$K$1101,3,FALSE)</f>
        <v>#N/A</v>
      </c>
      <c r="P57" s="225" t="s">
        <v>166</v>
      </c>
      <c r="Q57" s="225" t="s">
        <v>165</v>
      </c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 t="s">
        <v>41</v>
      </c>
      <c r="AD57" s="225" t="s">
        <v>40</v>
      </c>
      <c r="AE57" s="103">
        <v>350</v>
      </c>
    </row>
    <row r="58" spans="1:31" hidden="1" x14ac:dyDescent="0.25">
      <c r="M58" s="153" t="s">
        <v>140</v>
      </c>
      <c r="N58" s="91" t="s">
        <v>40</v>
      </c>
      <c r="O58" s="223" t="e">
        <f>VLOOKUP($M58,УЧАСТНИКИ!$A$5:$K$1101,3,FALSE)</f>
        <v>#N/A</v>
      </c>
      <c r="P58" s="225"/>
      <c r="Q58" s="225"/>
      <c r="R58" s="91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103"/>
    </row>
    <row r="59" spans="1:31" hidden="1" x14ac:dyDescent="0.25">
      <c r="M59" s="153"/>
      <c r="N59" s="91"/>
      <c r="O59" s="223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103"/>
    </row>
    <row r="60" spans="1:31" hidden="1" x14ac:dyDescent="0.25">
      <c r="M60" s="153"/>
      <c r="N60" s="91"/>
      <c r="O60" s="223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103"/>
    </row>
    <row r="61" spans="1:31" hidden="1" x14ac:dyDescent="0.25">
      <c r="M61" s="260"/>
      <c r="N61" s="91"/>
      <c r="O61" s="223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103"/>
    </row>
    <row r="62" spans="1:31" hidden="1" x14ac:dyDescent="0.25"/>
    <row r="63" spans="1:31" hidden="1" x14ac:dyDescent="0.25"/>
  </sheetData>
  <sortState ref="M52:AE64">
    <sortCondition descending="1" ref="AE52:AE64"/>
    <sortCondition ref="AC52:AC64"/>
    <sortCondition ref="AD52:AD64"/>
  </sortState>
  <mergeCells count="18">
    <mergeCell ref="I9:K9"/>
    <mergeCell ref="N42:AE42"/>
    <mergeCell ref="O43:S43"/>
    <mergeCell ref="AE44:AE45"/>
    <mergeCell ref="N44:N45"/>
    <mergeCell ref="O44:O45"/>
    <mergeCell ref="P44:AB44"/>
    <mergeCell ref="AC44:AC45"/>
    <mergeCell ref="AD44:AD45"/>
    <mergeCell ref="A8:B8"/>
    <mergeCell ref="A5:L5"/>
    <mergeCell ref="A1:L1"/>
    <mergeCell ref="A2:L2"/>
    <mergeCell ref="A3:L3"/>
    <mergeCell ref="A7:B7"/>
    <mergeCell ref="A4:L4"/>
    <mergeCell ref="A6:L6"/>
    <mergeCell ref="G8:I8"/>
  </mergeCells>
  <phoneticPr fontId="1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97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 enableFormatConditionsCalculation="0">
    <tabColor indexed="40"/>
  </sheetPr>
  <dimension ref="A1:AH56"/>
  <sheetViews>
    <sheetView view="pageBreakPreview" topLeftCell="D1" zoomScaleNormal="85" zoomScaleSheetLayoutView="100" workbookViewId="0">
      <selection activeCell="Y10" sqref="Y10:AG11"/>
    </sheetView>
  </sheetViews>
  <sheetFormatPr defaultColWidth="9.109375" defaultRowHeight="13.2" outlineLevelCol="1" x14ac:dyDescent="0.25"/>
  <cols>
    <col min="1" max="1" width="7.44140625" style="45" customWidth="1"/>
    <col min="2" max="2" width="19.44140625" style="49" customWidth="1"/>
    <col min="3" max="3" width="8.6640625" style="50" customWidth="1"/>
    <col min="4" max="4" width="7.109375" style="50" customWidth="1"/>
    <col min="5" max="5" width="17.44140625" style="49" customWidth="1"/>
    <col min="6" max="6" width="6.6640625" style="49" hidden="1" customWidth="1"/>
    <col min="7" max="7" width="16.44140625" style="49" customWidth="1"/>
    <col min="8" max="13" width="8.44140625" style="49" hidden="1" customWidth="1" outlineLevel="1"/>
    <col min="14" max="14" width="5.6640625" style="49" customWidth="1" collapsed="1"/>
    <col min="15" max="19" width="5.6640625" style="49" customWidth="1"/>
    <col min="20" max="20" width="6.88671875" style="49" customWidth="1"/>
    <col min="21" max="21" width="6.6640625" style="49" customWidth="1"/>
    <col min="22" max="22" width="5.109375" style="49" customWidth="1"/>
    <col min="23" max="23" width="26.109375" style="49" customWidth="1"/>
    <col min="24" max="24" width="8" style="49" customWidth="1" outlineLevel="1"/>
    <col min="25" max="25" width="6" style="49" customWidth="1" outlineLevel="1"/>
    <col min="26" max="26" width="5.33203125" style="49" customWidth="1" outlineLevel="1"/>
    <col min="27" max="30" width="5.33203125" style="50" customWidth="1" outlineLevel="1"/>
    <col min="31" max="33" width="5.33203125" style="49" customWidth="1" outlineLevel="1"/>
    <col min="34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49"/>
      <c r="AC1" s="49"/>
      <c r="AD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49"/>
      <c r="AC2" s="49"/>
      <c r="AD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49"/>
      <c r="AC3" s="49"/>
      <c r="AD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49"/>
      <c r="AC4" s="49"/>
      <c r="AD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49"/>
      <c r="AC5" s="49"/>
      <c r="AD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</row>
    <row r="7" spans="1:33" ht="12.75" customHeight="1" x14ac:dyDescent="0.25">
      <c r="A7" s="1300" t="s">
        <v>81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</row>
    <row r="8" spans="1:33" ht="12.75" customHeight="1" x14ac:dyDescent="0.25">
      <c r="A8" s="1300"/>
      <c r="B8" s="1300"/>
      <c r="D8" s="48"/>
      <c r="E8" s="2"/>
      <c r="T8" s="227" t="str">
        <f>d_1</f>
        <v>5 ноября 2016 года</v>
      </c>
      <c r="W8" s="226" t="str">
        <f>d_6</f>
        <v>t° +20 вл. 78%</v>
      </c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'ДЛ-НА'!P8</f>
        <v>16:20</v>
      </c>
      <c r="W9" s="145" t="str">
        <f>d_5</f>
        <v>г. Красноярск</v>
      </c>
    </row>
    <row r="10" spans="1:33" ht="10.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16" t="s">
        <v>26</v>
      </c>
      <c r="O10" s="1316"/>
      <c r="P10" s="1316"/>
      <c r="Q10" s="1316"/>
      <c r="R10" s="1316"/>
      <c r="S10" s="1316"/>
      <c r="T10" s="1312" t="s">
        <v>27</v>
      </c>
      <c r="U10" s="1313" t="s">
        <v>28</v>
      </c>
      <c r="V10" s="1313" t="s">
        <v>13</v>
      </c>
      <c r="W10" s="1316" t="s">
        <v>14</v>
      </c>
      <c r="Y10" s="195" t="s">
        <v>113</v>
      </c>
      <c r="Z10" s="195" t="s">
        <v>114</v>
      </c>
      <c r="AA10" s="195" t="s">
        <v>115</v>
      </c>
      <c r="AB10" s="195">
        <v>1</v>
      </c>
      <c r="AC10" s="195">
        <v>2</v>
      </c>
      <c r="AD10" s="195" t="s">
        <v>42</v>
      </c>
      <c r="AE10" s="195" t="s">
        <v>116</v>
      </c>
      <c r="AF10" s="195" t="s">
        <v>117</v>
      </c>
      <c r="AG10" s="195" t="s">
        <v>118</v>
      </c>
    </row>
    <row r="11" spans="1:33" ht="20.25" customHeight="1" thickBot="1" x14ac:dyDescent="0.3">
      <c r="A11" s="1315"/>
      <c r="B11" s="1315"/>
      <c r="C11" s="1315"/>
      <c r="D11" s="1315"/>
      <c r="E11" s="1315"/>
      <c r="F11" s="1318"/>
      <c r="G11" s="1320"/>
      <c r="H11" s="155">
        <v>1</v>
      </c>
      <c r="I11" s="155">
        <v>2</v>
      </c>
      <c r="J11" s="155">
        <v>3</v>
      </c>
      <c r="K11" s="155">
        <v>4</v>
      </c>
      <c r="L11" s="155">
        <v>5</v>
      </c>
      <c r="M11" s="155">
        <v>6</v>
      </c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12"/>
      <c r="U11" s="1313"/>
      <c r="V11" s="1313"/>
      <c r="W11" s="1316"/>
      <c r="Y11" s="201">
        <v>6.7</v>
      </c>
      <c r="Z11" s="201">
        <v>6.3</v>
      </c>
      <c r="AA11" s="202">
        <v>6</v>
      </c>
      <c r="AB11" s="202">
        <v>5.6</v>
      </c>
      <c r="AC11" s="202">
        <v>5.2</v>
      </c>
      <c r="AD11" s="202">
        <v>4.7</v>
      </c>
      <c r="AE11" s="202">
        <v>4.3</v>
      </c>
      <c r="AF11" s="202">
        <v>4</v>
      </c>
      <c r="AG11" s="203">
        <v>3.6</v>
      </c>
    </row>
    <row r="12" spans="1:33" ht="22.8" x14ac:dyDescent="0.25">
      <c r="A12" s="171">
        <f>RANK(T12,$T$12:$T$123,0)</f>
        <v>1</v>
      </c>
      <c r="B12" s="83" t="str">
        <f>VLOOKUP($X12,УЧАСТНИКИ!$A$5:$K$1101,3,FALSE)</f>
        <v>Демчук Сергей</v>
      </c>
      <c r="C12" s="250">
        <f>VLOOKUP($X12,УЧАСТНИКИ!$A$5:$K$1101,4,FALSE)</f>
        <v>2002</v>
      </c>
      <c r="D12" s="91" t="str">
        <f>VLOOKUP($X12,УЧАСТНИКИ!$A$5:$K$1101,8,FALSE)</f>
        <v>КМС</v>
      </c>
      <c r="E12" s="83" t="str">
        <f>VLOOKUP($X12,УЧАСТНИКИ!$A$5:$K$1101,5,FALSE)</f>
        <v>Минусинск</v>
      </c>
      <c r="F12" s="91" t="e">
        <f>VLOOKUP($R12,УЧАСТНИКИ!$A$5:$K$1101,7,FALSE)</f>
        <v>#N/A</v>
      </c>
      <c r="G12" s="69">
        <f>VLOOKUP($X12,УЧАСТНИКИ!$A$5:$K$1101,11,FALSE)</f>
        <v>0</v>
      </c>
      <c r="H12" s="159">
        <v>637</v>
      </c>
      <c r="I12" s="159">
        <v>650</v>
      </c>
      <c r="J12" s="159">
        <v>655</v>
      </c>
      <c r="K12" s="159">
        <v>652</v>
      </c>
      <c r="L12" s="159">
        <v>653</v>
      </c>
      <c r="M12" s="162">
        <v>670</v>
      </c>
      <c r="N12" s="163">
        <f t="shared" ref="N12:S12" si="0">H12/100</f>
        <v>6.37</v>
      </c>
      <c r="O12" s="163">
        <f t="shared" si="0"/>
        <v>6.5</v>
      </c>
      <c r="P12" s="163">
        <f t="shared" si="0"/>
        <v>6.55</v>
      </c>
      <c r="Q12" s="163">
        <f t="shared" si="0"/>
        <v>6.52</v>
      </c>
      <c r="R12" s="163">
        <f t="shared" si="0"/>
        <v>6.53</v>
      </c>
      <c r="S12" s="163">
        <f t="shared" si="0"/>
        <v>6.7</v>
      </c>
      <c r="T12" s="170">
        <f>MAX(N12,O12,P12,Q12,R12,S12)</f>
        <v>6.7</v>
      </c>
      <c r="U12" s="174" t="str">
        <f>IF(T12&gt;=$Y$11,"МСМК",IF(T12&gt;=$Z$11,"МС",IF(T12&gt;=$AA$11,"КМС",IF(T12&gt;=$AB$11,"1",IF(T12&gt;=$AC$11,"2",IF(T12&gt;=$AD$11,"3",IF(T12&gt;=$AE$11,"1юн",IF(T12&gt;=$AF$11,"2юн",IF(T12&gt;=$AG$11,"3юн",IF(T12&lt;$AG$11,"б/р"))))))))))</f>
        <v>МСМК</v>
      </c>
      <c r="V12" s="69" t="s">
        <v>172</v>
      </c>
      <c r="W12" s="83" t="str">
        <f>VLOOKUP($X12,УЧАСТНИКИ!$A$5:$K$1101,10,FALSE)</f>
        <v>Бейдин Ю.Н., Волков В.В.</v>
      </c>
      <c r="X12" s="275" t="s">
        <v>190</v>
      </c>
      <c r="Y12" s="8"/>
    </row>
    <row r="13" spans="1:33" x14ac:dyDescent="0.25">
      <c r="A13" s="171"/>
      <c r="B13" s="83"/>
      <c r="C13" s="250"/>
      <c r="D13" s="91"/>
      <c r="E13" s="83"/>
      <c r="F13" s="91"/>
      <c r="G13" s="69"/>
      <c r="H13" s="159">
        <v>11</v>
      </c>
      <c r="I13" s="159">
        <v>4</v>
      </c>
      <c r="J13" s="159">
        <v>14</v>
      </c>
      <c r="K13" s="159">
        <v>14</v>
      </c>
      <c r="L13" s="159">
        <v>14</v>
      </c>
      <c r="M13" s="162">
        <v>11</v>
      </c>
      <c r="N13" s="169">
        <f t="shared" ref="N13:S13" si="1">H13/10</f>
        <v>1.1000000000000001</v>
      </c>
      <c r="O13" s="169">
        <f t="shared" si="1"/>
        <v>0.4</v>
      </c>
      <c r="P13" s="169">
        <f t="shared" si="1"/>
        <v>1.4</v>
      </c>
      <c r="Q13" s="169">
        <f t="shared" si="1"/>
        <v>1.4</v>
      </c>
      <c r="R13" s="169">
        <f t="shared" si="1"/>
        <v>1.4</v>
      </c>
      <c r="S13" s="169">
        <f t="shared" si="1"/>
        <v>1.1000000000000001</v>
      </c>
      <c r="T13" s="170"/>
      <c r="U13" s="174"/>
      <c r="V13" s="69"/>
      <c r="W13" s="83"/>
      <c r="X13" s="275"/>
      <c r="Y13" s="8"/>
    </row>
    <row r="14" spans="1:33" x14ac:dyDescent="0.25">
      <c r="A14" s="171">
        <f>RANK(T14,$T$12:$T$123,0)</f>
        <v>2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657</v>
      </c>
      <c r="I14" s="159">
        <v>666</v>
      </c>
      <c r="J14" s="159">
        <v>661</v>
      </c>
      <c r="K14" s="159">
        <v>659</v>
      </c>
      <c r="L14" s="159">
        <v>643</v>
      </c>
      <c r="M14" s="162">
        <v>645</v>
      </c>
      <c r="N14" s="163">
        <f t="shared" ref="N14:S14" si="2">H14/100</f>
        <v>6.57</v>
      </c>
      <c r="O14" s="163">
        <f t="shared" si="2"/>
        <v>6.66</v>
      </c>
      <c r="P14" s="163">
        <f t="shared" si="2"/>
        <v>6.61</v>
      </c>
      <c r="Q14" s="163">
        <f t="shared" si="2"/>
        <v>6.59</v>
      </c>
      <c r="R14" s="163">
        <f t="shared" si="2"/>
        <v>6.43</v>
      </c>
      <c r="S14" s="163">
        <f t="shared" si="2"/>
        <v>6.45</v>
      </c>
      <c r="T14" s="170">
        <f>MAX(N14,O14,P14,Q14,R14,S14)</f>
        <v>6.66</v>
      </c>
      <c r="U14" s="174" t="str">
        <f>IF(T14&gt;=$Y$11,"МСМК",IF(T14&gt;=$Z$11,"МС",IF(T14&gt;=$AA$11,"КМС",IF(T14&gt;=$AB$11,"1",IF(T14&gt;=$AC$11,"2",IF(T14&gt;=$AD$11,"3",IF(T14&gt;=$AE$11,"1юн",IF(T14&gt;=$AF$11,"2юн",IF(T14&gt;=$AG$11,"3юн",IF(T14&lt;$AG$11,"б/р"))))))))))</f>
        <v>МС</v>
      </c>
      <c r="V14" s="69" t="s">
        <v>168</v>
      </c>
      <c r="W14" s="83" t="e">
        <f>VLOOKUP($X14,УЧАСТНИКИ!$A$5:$K$1101,10,FALSE)</f>
        <v>#N/A</v>
      </c>
      <c r="X14" s="275" t="s">
        <v>40</v>
      </c>
      <c r="Y14" s="8"/>
    </row>
    <row r="15" spans="1:33" x14ac:dyDescent="0.25">
      <c r="A15" s="171"/>
      <c r="B15" s="83"/>
      <c r="C15" s="250"/>
      <c r="D15" s="91"/>
      <c r="E15" s="83"/>
      <c r="F15" s="91"/>
      <c r="G15" s="69"/>
      <c r="H15" s="159">
        <v>13</v>
      </c>
      <c r="I15" s="159">
        <v>16</v>
      </c>
      <c r="J15" s="159">
        <v>11</v>
      </c>
      <c r="K15" s="159">
        <v>10</v>
      </c>
      <c r="L15" s="159">
        <v>1</v>
      </c>
      <c r="M15" s="162">
        <v>9</v>
      </c>
      <c r="N15" s="169">
        <f t="shared" ref="N15:S15" si="3">H15/10</f>
        <v>1.3</v>
      </c>
      <c r="O15" s="169">
        <f t="shared" si="3"/>
        <v>1.6</v>
      </c>
      <c r="P15" s="169">
        <f t="shared" si="3"/>
        <v>1.1000000000000001</v>
      </c>
      <c r="Q15" s="169">
        <f t="shared" si="3"/>
        <v>1</v>
      </c>
      <c r="R15" s="169">
        <f t="shared" si="3"/>
        <v>0.1</v>
      </c>
      <c r="S15" s="169">
        <f t="shared" si="3"/>
        <v>0.9</v>
      </c>
      <c r="T15" s="170"/>
      <c r="U15" s="174"/>
      <c r="V15" s="69"/>
      <c r="W15" s="83"/>
      <c r="X15" s="275"/>
      <c r="Y15" s="8"/>
    </row>
    <row r="16" spans="1:33" ht="22.8" x14ac:dyDescent="0.25">
      <c r="A16" s="171">
        <f>RANK(T16,$T$12:$T$123,0)</f>
        <v>3</v>
      </c>
      <c r="B16" s="83" t="str">
        <f>VLOOKUP($X16,УЧАСТНИКИ!$A$5:$K$1101,3,FALSE)</f>
        <v>Бондаренко Андрей</v>
      </c>
      <c r="C16" s="250">
        <f>VLOOKUP($X16,УЧАСТНИКИ!$A$5:$K$1101,4,FALSE)</f>
        <v>2000</v>
      </c>
      <c r="D16" s="91" t="str">
        <f>VLOOKUP($X16,УЧАСТНИКИ!$A$5:$K$1101,8,FALSE)</f>
        <v>1</v>
      </c>
      <c r="E16" s="83" t="str">
        <f>VLOOKUP($X16,УЧАСТНИКИ!$A$5:$K$1101,5,FALSE)</f>
        <v>Лесосибирск</v>
      </c>
      <c r="F16" s="91" t="e">
        <f>VLOOKUP($R16,УЧАСТНИКИ!$A$5:$K$1101,7,FALSE)</f>
        <v>#N/A</v>
      </c>
      <c r="G16" s="69">
        <f>VLOOKUP($X16,УЧАСТНИКИ!$A$5:$K$1101,11,FALSE)</f>
        <v>0</v>
      </c>
      <c r="H16" s="159"/>
      <c r="I16" s="159">
        <v>628</v>
      </c>
      <c r="J16" s="159">
        <v>628</v>
      </c>
      <c r="K16" s="159">
        <v>644</v>
      </c>
      <c r="L16" s="159">
        <v>614</v>
      </c>
      <c r="M16" s="162">
        <v>630</v>
      </c>
      <c r="N16" s="163" t="s">
        <v>152</v>
      </c>
      <c r="O16" s="163">
        <f>I16/100</f>
        <v>6.28</v>
      </c>
      <c r="P16" s="163">
        <f>J16/100</f>
        <v>6.28</v>
      </c>
      <c r="Q16" s="163">
        <f>K16/100</f>
        <v>6.44</v>
      </c>
      <c r="R16" s="163">
        <f>L16/100</f>
        <v>6.14</v>
      </c>
      <c r="S16" s="163">
        <f>M16/100</f>
        <v>6.3</v>
      </c>
      <c r="T16" s="170">
        <f>MAX(N16,O16,P16,Q16,R16,S16)</f>
        <v>6.44</v>
      </c>
      <c r="U16" s="174" t="str">
        <f>IF(T16&gt;=$Y$11,"МСМК",IF(T16&gt;=$Z$11,"МС",IF(T16&gt;=$AA$11,"КМС",IF(T16&gt;=$AB$11,"1",IF(T16&gt;=$AC$11,"2",IF(T16&gt;=$AD$11,"3",IF(T16&gt;=$AE$11,"1юн",IF(T16&gt;=$AF$11,"2юн",IF(T16&gt;=$AG$11,"3юн",IF(T16&lt;$AG$11,"б/р"))))))))))</f>
        <v>МС</v>
      </c>
      <c r="V16" s="69" t="s">
        <v>169</v>
      </c>
      <c r="W16" s="83" t="str">
        <f>VLOOKUP($X16,УЧАСТНИКИ!$A$5:$K$1101,10,FALSE)</f>
        <v>Мельникова А.И., Галямова Л.В.</v>
      </c>
      <c r="X16" s="275" t="s">
        <v>271</v>
      </c>
      <c r="Y16" s="8"/>
    </row>
    <row r="17" spans="1:34" x14ac:dyDescent="0.25">
      <c r="A17" s="171"/>
      <c r="B17" s="83"/>
      <c r="C17" s="250"/>
      <c r="D17" s="91"/>
      <c r="E17" s="83"/>
      <c r="F17" s="91"/>
      <c r="G17" s="69"/>
      <c r="H17" s="159"/>
      <c r="I17" s="159">
        <v>18</v>
      </c>
      <c r="J17" s="159">
        <v>13</v>
      </c>
      <c r="K17" s="159">
        <v>13</v>
      </c>
      <c r="L17" s="159">
        <v>15</v>
      </c>
      <c r="M17" s="162">
        <v>5</v>
      </c>
      <c r="N17" s="169"/>
      <c r="O17" s="169">
        <f>I17/10</f>
        <v>1.8</v>
      </c>
      <c r="P17" s="169">
        <f>J17/10</f>
        <v>1.3</v>
      </c>
      <c r="Q17" s="169">
        <f>K17/10</f>
        <v>1.3</v>
      </c>
      <c r="R17" s="169">
        <f>L17/10</f>
        <v>1.5</v>
      </c>
      <c r="S17" s="169">
        <f>M17/10</f>
        <v>0.5</v>
      </c>
      <c r="T17" s="170"/>
      <c r="U17" s="174"/>
      <c r="V17" s="69"/>
      <c r="W17" s="83"/>
      <c r="X17" s="275"/>
      <c r="Y17" s="8"/>
    </row>
    <row r="18" spans="1:34" x14ac:dyDescent="0.25">
      <c r="A18" s="171">
        <f>RANK(T18,$T$12:$T$123,0)</f>
        <v>4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>
        <v>638</v>
      </c>
      <c r="I18" s="159"/>
      <c r="J18" s="159">
        <v>616</v>
      </c>
      <c r="K18" s="159">
        <v>637</v>
      </c>
      <c r="L18" s="159">
        <v>642</v>
      </c>
      <c r="M18" s="162">
        <v>633</v>
      </c>
      <c r="N18" s="163">
        <f>H18/100</f>
        <v>6.38</v>
      </c>
      <c r="O18" s="163" t="s">
        <v>152</v>
      </c>
      <c r="P18" s="163">
        <f>J18/100</f>
        <v>6.16</v>
      </c>
      <c r="Q18" s="163">
        <f>K18/100</f>
        <v>6.37</v>
      </c>
      <c r="R18" s="163">
        <f>L18/100</f>
        <v>6.42</v>
      </c>
      <c r="S18" s="163">
        <f>M18/100</f>
        <v>6.33</v>
      </c>
      <c r="T18" s="170">
        <f>MAX(N18,O18,P18,Q18,R18,S18)</f>
        <v>6.42</v>
      </c>
      <c r="U18" s="174" t="str">
        <f>IF(T18&gt;=$Y$11,"МСМК",IF(T18&gt;=$Z$11,"МС",IF(T18&gt;=$AA$11,"КМС",IF(T18&gt;=$AB$11,"1",IF(T18&gt;=$AC$11,"2",IF(T18&gt;=$AD$11,"3",IF(T18&gt;=$AE$11,"1юн",IF(T18&gt;=$AF$11,"2юн",IF(T18&gt;=$AG$11,"3юн",IF(T18&lt;$AG$11,"б/р"))))))))))</f>
        <v>МС</v>
      </c>
      <c r="V18" s="69" t="s">
        <v>170</v>
      </c>
      <c r="W18" s="83" t="e">
        <f>VLOOKUP($X18,УЧАСТНИКИ!$A$5:$K$1101,10,FALSE)</f>
        <v>#N/A</v>
      </c>
      <c r="X18" s="275" t="s">
        <v>200</v>
      </c>
      <c r="Y18" s="8"/>
    </row>
    <row r="19" spans="1:34" x14ac:dyDescent="0.25">
      <c r="A19" s="171"/>
      <c r="B19" s="83"/>
      <c r="C19" s="250"/>
      <c r="D19" s="91"/>
      <c r="E19" s="83"/>
      <c r="F19" s="91"/>
      <c r="G19" s="69"/>
      <c r="H19" s="159">
        <v>21</v>
      </c>
      <c r="I19" s="159"/>
      <c r="J19" s="159">
        <v>8</v>
      </c>
      <c r="K19" s="159">
        <v>15</v>
      </c>
      <c r="L19" s="159">
        <v>4</v>
      </c>
      <c r="M19" s="162">
        <v>9</v>
      </c>
      <c r="N19" s="169">
        <f>H19/10</f>
        <v>2.1</v>
      </c>
      <c r="O19" s="169"/>
      <c r="P19" s="169">
        <f>J19/10</f>
        <v>0.8</v>
      </c>
      <c r="Q19" s="169">
        <f>K19/10</f>
        <v>1.5</v>
      </c>
      <c r="R19" s="169">
        <f>L19/10</f>
        <v>0.4</v>
      </c>
      <c r="S19" s="169">
        <f>M19/10</f>
        <v>0.9</v>
      </c>
      <c r="T19" s="170"/>
      <c r="U19" s="174"/>
      <c r="V19" s="69"/>
      <c r="W19" s="83"/>
      <c r="X19" s="275"/>
      <c r="Y19" s="8"/>
    </row>
    <row r="20" spans="1:34" x14ac:dyDescent="0.25">
      <c r="A20" s="171">
        <f>RANK(T20,$T$12:$T$123,0)</f>
        <v>5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>
        <v>602</v>
      </c>
      <c r="J20" s="159">
        <v>631</v>
      </c>
      <c r="K20" s="159">
        <v>606</v>
      </c>
      <c r="L20" s="159">
        <v>627</v>
      </c>
      <c r="M20" s="162"/>
      <c r="N20" s="163" t="s">
        <v>152</v>
      </c>
      <c r="O20" s="163">
        <f>I20/100</f>
        <v>6.02</v>
      </c>
      <c r="P20" s="163">
        <f>J20/100</f>
        <v>6.31</v>
      </c>
      <c r="Q20" s="163">
        <f>K20/100</f>
        <v>6.06</v>
      </c>
      <c r="R20" s="163">
        <f>L20/100</f>
        <v>6.27</v>
      </c>
      <c r="S20" s="163" t="s">
        <v>152</v>
      </c>
      <c r="T20" s="170">
        <f>MAX(N20,O20,P20,Q20,R20,S20)</f>
        <v>6.31</v>
      </c>
      <c r="U20" s="174" t="str">
        <f>IF(T20&gt;=$Y$11,"МСМК",IF(T20&gt;=$Z$11,"МС",IF(T20&gt;=$AA$11,"КМС",IF(T20&gt;=$AB$11,"1",IF(T20&gt;=$AC$11,"2",IF(T20&gt;=$AD$11,"3",IF(T20&gt;=$AE$11,"1юн",IF(T20&gt;=$AF$11,"2юн",IF(T20&gt;=$AG$11,"3юн",IF(T20&lt;$AG$11,"б/р"))))))))))</f>
        <v>МС</v>
      </c>
      <c r="V20" s="69" t="s">
        <v>111</v>
      </c>
      <c r="W20" s="83" t="e">
        <f>VLOOKUP($X20,УЧАСТНИКИ!$A$5:$K$1101,10,FALSE)</f>
        <v>#N/A</v>
      </c>
      <c r="X20" s="275" t="s">
        <v>340</v>
      </c>
      <c r="Y20" s="8"/>
    </row>
    <row r="21" spans="1:34" x14ac:dyDescent="0.25">
      <c r="A21" s="171"/>
      <c r="B21" s="83"/>
      <c r="C21" s="250"/>
      <c r="D21" s="91"/>
      <c r="E21" s="83"/>
      <c r="F21" s="91"/>
      <c r="G21" s="69"/>
      <c r="H21" s="159"/>
      <c r="I21" s="159">
        <v>10</v>
      </c>
      <c r="J21" s="159">
        <v>13</v>
      </c>
      <c r="K21" s="159">
        <v>9</v>
      </c>
      <c r="L21" s="159">
        <v>11</v>
      </c>
      <c r="M21" s="162"/>
      <c r="N21" s="169"/>
      <c r="O21" s="169">
        <f>I21/10</f>
        <v>1</v>
      </c>
      <c r="P21" s="169">
        <f>J21/10</f>
        <v>1.3</v>
      </c>
      <c r="Q21" s="169">
        <f>K21/10</f>
        <v>0.9</v>
      </c>
      <c r="R21" s="169">
        <f>L21/10</f>
        <v>1.1000000000000001</v>
      </c>
      <c r="S21" s="169"/>
      <c r="T21" s="170"/>
      <c r="U21" s="174"/>
      <c r="V21" s="69"/>
      <c r="W21" s="83"/>
      <c r="X21" s="275"/>
      <c r="Y21" s="8"/>
    </row>
    <row r="22" spans="1:34" x14ac:dyDescent="0.25">
      <c r="A22" s="171">
        <f>RANK(T22,$T$12:$T$123,0)</f>
        <v>6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>
        <v>628</v>
      </c>
      <c r="I22" s="159">
        <v>619</v>
      </c>
      <c r="J22" s="159"/>
      <c r="K22" s="159">
        <v>624</v>
      </c>
      <c r="L22" s="159">
        <v>602</v>
      </c>
      <c r="M22" s="162"/>
      <c r="N22" s="163">
        <f>H22/100</f>
        <v>6.28</v>
      </c>
      <c r="O22" s="163">
        <f>I22/100</f>
        <v>6.19</v>
      </c>
      <c r="P22" s="163" t="s">
        <v>152</v>
      </c>
      <c r="Q22" s="163">
        <f>K22/100</f>
        <v>6.24</v>
      </c>
      <c r="R22" s="163">
        <f>L22/100</f>
        <v>6.02</v>
      </c>
      <c r="S22" s="163" t="s">
        <v>152</v>
      </c>
      <c r="T22" s="170">
        <f>MAX(N22,O22,P22,Q22,R22,S22)</f>
        <v>6.28</v>
      </c>
      <c r="U22" s="174" t="str">
        <f>IF(T22&gt;=$Y$11,"МСМК",IF(T22&gt;=$Z$11,"МС",IF(T22&gt;=$AA$11,"КМС",IF(T22&gt;=$AB$11,"1",IF(T22&gt;=$AC$11,"2",IF(T22&gt;=$AD$11,"3",IF(T22&gt;=$AE$11,"1юн",IF(T22&gt;=$AF$11,"2юн",IF(T22&gt;=$AG$11,"3юн",IF(T22&lt;$AG$11,"б/р"))))))))))</f>
        <v>КМС</v>
      </c>
      <c r="V22" s="69">
        <v>13</v>
      </c>
      <c r="W22" s="83" t="e">
        <f>VLOOKUP($X22,УЧАСТНИКИ!$A$5:$K$1101,10,FALSE)</f>
        <v>#N/A</v>
      </c>
      <c r="X22" s="275" t="s">
        <v>264</v>
      </c>
      <c r="Y22" s="8"/>
    </row>
    <row r="23" spans="1:34" x14ac:dyDescent="0.25">
      <c r="A23" s="171"/>
      <c r="B23" s="83"/>
      <c r="C23" s="250"/>
      <c r="D23" s="91"/>
      <c r="E23" s="83"/>
      <c r="F23" s="91"/>
      <c r="G23" s="69"/>
      <c r="H23" s="159">
        <v>15</v>
      </c>
      <c r="I23" s="159">
        <v>10</v>
      </c>
      <c r="J23" s="159"/>
      <c r="K23" s="159">
        <v>15</v>
      </c>
      <c r="L23" s="159">
        <v>8</v>
      </c>
      <c r="M23" s="162"/>
      <c r="N23" s="169">
        <f>H23/10</f>
        <v>1.5</v>
      </c>
      <c r="O23" s="169">
        <f>I23/10</f>
        <v>1</v>
      </c>
      <c r="P23" s="169"/>
      <c r="Q23" s="169">
        <f>K23/10</f>
        <v>1.5</v>
      </c>
      <c r="R23" s="169">
        <f>L23/10</f>
        <v>0.8</v>
      </c>
      <c r="S23" s="169"/>
      <c r="T23" s="170"/>
      <c r="U23" s="174"/>
      <c r="V23" s="69"/>
      <c r="W23" s="83"/>
      <c r="X23" s="275"/>
      <c r="Y23" s="8"/>
    </row>
    <row r="24" spans="1:34" x14ac:dyDescent="0.25">
      <c r="A24" s="171">
        <f>RANK(T24,$T$12:$T$123,0)</f>
        <v>7</v>
      </c>
      <c r="B24" s="83" t="e">
        <f>VLOOKUP($X24,УЧАСТНИКИ!$A$5:$K$1101,3,FALSE)</f>
        <v>#N/A</v>
      </c>
      <c r="C24" s="250" t="e">
        <f>VLOOKUP($X24,УЧАСТНИКИ!$A$5:$K$1101,4,FALSE)</f>
        <v>#N/A</v>
      </c>
      <c r="D24" s="91" t="e">
        <f>VLOOKUP($X24,УЧАСТНИКИ!$A$5:$K$1101,8,FALSE)</f>
        <v>#N/A</v>
      </c>
      <c r="E24" s="83" t="e">
        <f>VLOOKUP($X24,УЧАСТНИКИ!$A$5:$K$1101,5,FALSE)</f>
        <v>#N/A</v>
      </c>
      <c r="F24" s="91" t="e">
        <f>VLOOKUP($R24,УЧАСТНИКИ!$A$5:$K$1101,7,FALSE)</f>
        <v>#N/A</v>
      </c>
      <c r="G24" s="69" t="e">
        <f>VLOOKUP($X24,УЧАСТНИКИ!$A$5:$K$1101,11,FALSE)</f>
        <v>#N/A</v>
      </c>
      <c r="H24" s="159">
        <v>604</v>
      </c>
      <c r="I24" s="159">
        <v>604</v>
      </c>
      <c r="J24" s="159">
        <v>605</v>
      </c>
      <c r="K24" s="159"/>
      <c r="L24" s="159"/>
      <c r="M24" s="162"/>
      <c r="N24" s="163">
        <f>H24/100</f>
        <v>6.04</v>
      </c>
      <c r="O24" s="163">
        <f>I24/100</f>
        <v>6.04</v>
      </c>
      <c r="P24" s="163">
        <f>J24/100</f>
        <v>6.05</v>
      </c>
      <c r="Q24" s="163" t="s">
        <v>152</v>
      </c>
      <c r="R24" s="163" t="s">
        <v>152</v>
      </c>
      <c r="S24" s="163" t="s">
        <v>152</v>
      </c>
      <c r="T24" s="170">
        <f>MAX(N24,O24,P24,Q24,R24,S24)</f>
        <v>6.05</v>
      </c>
      <c r="U24" s="174" t="str">
        <f>IF(T24&gt;=$Y$11,"МСМК",IF(T24&gt;=$Z$11,"МС",IF(T24&gt;=$AA$11,"КМС",IF(T24&gt;=$AB$11,"1",IF(T24&gt;=$AC$11,"2",IF(T24&gt;=$AD$11,"3",IF(T24&gt;=$AE$11,"1юн",IF(T24&gt;=$AF$11,"2юн",IF(T24&gt;=$AG$11,"3юн",IF(T24&lt;$AG$11,"б/р"))))))))))</f>
        <v>КМС</v>
      </c>
      <c r="V24" s="69" t="s">
        <v>111</v>
      </c>
      <c r="W24" s="83" t="e">
        <f>VLOOKUP($X24,УЧАСТНИКИ!$A$5:$K$1101,10,FALSE)</f>
        <v>#N/A</v>
      </c>
      <c r="X24" s="275" t="s">
        <v>341</v>
      </c>
      <c r="Y24" s="8"/>
    </row>
    <row r="25" spans="1:34" x14ac:dyDescent="0.25">
      <c r="A25" s="171"/>
      <c r="B25" s="83"/>
      <c r="C25" s="250"/>
      <c r="D25" s="91"/>
      <c r="E25" s="83"/>
      <c r="F25" s="91"/>
      <c r="G25" s="69"/>
      <c r="H25" s="159">
        <v>3</v>
      </c>
      <c r="I25" s="159">
        <v>10</v>
      </c>
      <c r="J25" s="159">
        <v>9</v>
      </c>
      <c r="K25" s="159"/>
      <c r="L25" s="159"/>
      <c r="M25" s="162"/>
      <c r="N25" s="169">
        <f>H25/10</f>
        <v>0.3</v>
      </c>
      <c r="O25" s="169">
        <f>I25/10</f>
        <v>1</v>
      </c>
      <c r="P25" s="169">
        <f>J25/10</f>
        <v>0.9</v>
      </c>
      <c r="Q25" s="169"/>
      <c r="R25" s="169"/>
      <c r="S25" s="169"/>
      <c r="T25" s="170"/>
      <c r="U25" s="174"/>
      <c r="V25" s="69"/>
      <c r="W25" s="83"/>
      <c r="X25" s="275"/>
      <c r="Y25" s="8"/>
    </row>
    <row r="26" spans="1:34" x14ac:dyDescent="0.25">
      <c r="A26" s="171">
        <f>RANK(T26,$T$12:$T$123,0)</f>
        <v>8</v>
      </c>
      <c r="B26" s="83" t="e">
        <f>VLOOKUP($X26,УЧАСТНИКИ!$A$5:$K$1101,3,FALSE)</f>
        <v>#N/A</v>
      </c>
      <c r="C26" s="250" t="e">
        <f>VLOOKUP($X26,УЧАСТНИКИ!$A$5:$K$1101,4,FALSE)</f>
        <v>#N/A</v>
      </c>
      <c r="D26" s="91" t="e">
        <f>VLOOKUP($X26,УЧАСТНИКИ!$A$5:$K$1101,8,FALSE)</f>
        <v>#N/A</v>
      </c>
      <c r="E26" s="83" t="e">
        <f>VLOOKUP($X26,УЧАСТНИКИ!$A$5:$K$1101,5,FALSE)</f>
        <v>#N/A</v>
      </c>
      <c r="F26" s="91" t="e">
        <f>VLOOKUP($R26,УЧАСТНИКИ!$A$5:$K$1101,7,FALSE)</f>
        <v>#N/A</v>
      </c>
      <c r="G26" s="69" t="e">
        <f>VLOOKUP($X26,УЧАСТНИКИ!$A$5:$K$1101,11,FALSE)</f>
        <v>#N/A</v>
      </c>
      <c r="H26" s="159">
        <v>601</v>
      </c>
      <c r="I26" s="159"/>
      <c r="J26" s="159"/>
      <c r="K26" s="159">
        <v>585</v>
      </c>
      <c r="L26" s="159">
        <v>575</v>
      </c>
      <c r="M26" s="162"/>
      <c r="N26" s="163">
        <f>H26/100</f>
        <v>6.01</v>
      </c>
      <c r="O26" s="163" t="s">
        <v>152</v>
      </c>
      <c r="P26" s="163" t="s">
        <v>152</v>
      </c>
      <c r="Q26" s="163">
        <f>K26/100</f>
        <v>5.85</v>
      </c>
      <c r="R26" s="163">
        <f>L26/100</f>
        <v>5.75</v>
      </c>
      <c r="S26" s="163" t="s">
        <v>152</v>
      </c>
      <c r="T26" s="170">
        <f>MAX(N26,O26,P26,Q26,R26,S26)</f>
        <v>6.01</v>
      </c>
      <c r="U26" s="174" t="str">
        <f>IF(T26&gt;=$Y$11,"МСМК",IF(T26&gt;=$Z$11,"МС",IF(T26&gt;=$AA$11,"КМС",IF(T26&gt;=$AB$11,"1",IF(T26&gt;=$AC$11,"2",IF(T26&gt;=$AD$11,"3",IF(T26&gt;=$AE$11,"1юн",IF(T26&gt;=$AF$11,"2юн",IF(T26&gt;=$AG$11,"3юн",IF(T26&lt;$AG$11,"б/р"))))))))))</f>
        <v>КМС</v>
      </c>
      <c r="V26" s="69">
        <v>12</v>
      </c>
      <c r="W26" s="83" t="e">
        <f>VLOOKUP($X26,УЧАСТНИКИ!$A$5:$K$1101,10,FALSE)</f>
        <v>#N/A</v>
      </c>
      <c r="X26" s="275" t="s">
        <v>88</v>
      </c>
      <c r="Y26" s="8"/>
    </row>
    <row r="27" spans="1:34" x14ac:dyDescent="0.25">
      <c r="A27" s="171"/>
      <c r="B27" s="83"/>
      <c r="C27" s="250"/>
      <c r="D27" s="91"/>
      <c r="E27" s="83"/>
      <c r="F27" s="91"/>
      <c r="G27" s="69"/>
      <c r="H27" s="159">
        <v>5</v>
      </c>
      <c r="I27" s="159"/>
      <c r="J27" s="159"/>
      <c r="K27" s="159">
        <v>8</v>
      </c>
      <c r="L27" s="159">
        <v>5</v>
      </c>
      <c r="M27" s="162"/>
      <c r="N27" s="169">
        <f>H27/10</f>
        <v>0.5</v>
      </c>
      <c r="O27" s="169"/>
      <c r="P27" s="169"/>
      <c r="Q27" s="169">
        <f>K27/10</f>
        <v>0.8</v>
      </c>
      <c r="R27" s="169">
        <f>L27/10</f>
        <v>0.5</v>
      </c>
      <c r="S27" s="169"/>
      <c r="T27" s="170"/>
      <c r="U27" s="174"/>
      <c r="V27" s="69"/>
      <c r="W27" s="83"/>
      <c r="X27" s="275"/>
      <c r="Y27" s="8"/>
    </row>
    <row r="28" spans="1:34" x14ac:dyDescent="0.25">
      <c r="A28" s="171">
        <f>RANK(T28,$T$12:$T$123,0)</f>
        <v>9</v>
      </c>
      <c r="B28" s="83" t="e">
        <f>VLOOKUP($X28,УЧАСТНИКИ!$A$5:$K$1101,3,FALSE)</f>
        <v>#N/A</v>
      </c>
      <c r="C28" s="250" t="e">
        <f>VLOOKUP($X28,УЧАСТНИКИ!$A$5:$K$1101,4,FALSE)</f>
        <v>#N/A</v>
      </c>
      <c r="D28" s="91" t="e">
        <f>VLOOKUP($X28,УЧАСТНИКИ!$A$5:$K$1101,8,FALSE)</f>
        <v>#N/A</v>
      </c>
      <c r="E28" s="83" t="e">
        <f>VLOOKUP($X28,УЧАСТНИКИ!$A$5:$K$1101,5,FALSE)</f>
        <v>#N/A</v>
      </c>
      <c r="F28" s="91" t="e">
        <f>VLOOKUP($R28,УЧАСТНИКИ!$A$5:$K$1101,7,FALSE)</f>
        <v>#N/A</v>
      </c>
      <c r="G28" s="69" t="e">
        <f>VLOOKUP($X28,УЧАСТНИКИ!$A$5:$K$1101,11,FALSE)</f>
        <v>#N/A</v>
      </c>
      <c r="H28" s="159">
        <v>598</v>
      </c>
      <c r="I28" s="159">
        <v>431</v>
      </c>
      <c r="J28" s="159">
        <v>567</v>
      </c>
      <c r="K28" s="159"/>
      <c r="L28" s="159"/>
      <c r="M28" s="162"/>
      <c r="N28" s="163">
        <f>H28/100</f>
        <v>5.98</v>
      </c>
      <c r="O28" s="163">
        <f>I28/100</f>
        <v>4.3099999999999996</v>
      </c>
      <c r="P28" s="163">
        <f>J28/100</f>
        <v>5.67</v>
      </c>
      <c r="Q28" s="163"/>
      <c r="R28" s="163"/>
      <c r="S28" s="163"/>
      <c r="T28" s="170">
        <f>MAX(N28,O28,P28,Q28,R28,S28)</f>
        <v>5.98</v>
      </c>
      <c r="U28" s="174" t="str">
        <f>IF(T28&gt;=$Y$11,"МСМК",IF(T28&gt;=$Z$11,"МС",IF(T28&gt;=$AA$11,"КМС",IF(T28&gt;=$AB$11,"1",IF(T28&gt;=$AC$11,"2",IF(T28&gt;=$AD$11,"3",IF(T28&gt;=$AE$11,"1юн",IF(T28&gt;=$AF$11,"2юн",IF(T28&gt;=$AG$11,"3юн",IF(T28&lt;$AG$11,"б/р"))))))))))</f>
        <v>1</v>
      </c>
      <c r="V28" s="69" t="s">
        <v>111</v>
      </c>
      <c r="W28" s="83" t="e">
        <f>VLOOKUP($X28,УЧАСТНИКИ!$A$5:$K$1101,10,FALSE)</f>
        <v>#N/A</v>
      </c>
      <c r="X28" s="275" t="s">
        <v>196</v>
      </c>
      <c r="Y28" s="8"/>
    </row>
    <row r="29" spans="1:34" x14ac:dyDescent="0.25">
      <c r="A29" s="171"/>
      <c r="B29" s="83"/>
      <c r="C29" s="250"/>
      <c r="D29" s="91"/>
      <c r="E29" s="83"/>
      <c r="F29" s="91"/>
      <c r="G29" s="69"/>
      <c r="H29" s="159">
        <v>19</v>
      </c>
      <c r="I29" s="159">
        <v>13</v>
      </c>
      <c r="J29" s="159">
        <v>12</v>
      </c>
      <c r="K29" s="159"/>
      <c r="L29" s="159"/>
      <c r="M29" s="162"/>
      <c r="N29" s="169">
        <f>H29/10</f>
        <v>1.9</v>
      </c>
      <c r="O29" s="169">
        <f>I29/10</f>
        <v>1.3</v>
      </c>
      <c r="P29" s="169">
        <f>J29/10</f>
        <v>1.2</v>
      </c>
      <c r="Q29" s="169"/>
      <c r="R29" s="169"/>
      <c r="S29" s="169"/>
      <c r="T29" s="170"/>
      <c r="U29" s="174"/>
      <c r="V29" s="69"/>
      <c r="W29" s="83"/>
      <c r="X29" s="275"/>
      <c r="Y29" s="8"/>
    </row>
    <row r="30" spans="1:34" x14ac:dyDescent="0.25">
      <c r="A30" s="171">
        <f>RANK(T30,$T$12:$T$123,0)</f>
        <v>10</v>
      </c>
      <c r="B30" s="83" t="e">
        <f>VLOOKUP($X30,УЧАСТНИКИ!$A$5:$K$1101,3,FALSE)</f>
        <v>#N/A</v>
      </c>
      <c r="C30" s="250" t="e">
        <f>VLOOKUP($X30,УЧАСТНИКИ!$A$5:$K$1101,4,FALSE)</f>
        <v>#N/A</v>
      </c>
      <c r="D30" s="91" t="e">
        <f>VLOOKUP($X30,УЧАСТНИКИ!$A$5:$K$1101,8,FALSE)</f>
        <v>#N/A</v>
      </c>
      <c r="E30" s="83" t="e">
        <f>VLOOKUP($X30,УЧАСТНИКИ!$A$5:$K$1101,5,FALSE)</f>
        <v>#N/A</v>
      </c>
      <c r="F30" s="91" t="e">
        <f>VLOOKUP($R30,УЧАСТНИКИ!$A$5:$K$1101,7,FALSE)</f>
        <v>#N/A</v>
      </c>
      <c r="G30" s="69" t="e">
        <f>VLOOKUP($X30,УЧАСТНИКИ!$A$5:$K$1101,11,FALSE)</f>
        <v>#N/A</v>
      </c>
      <c r="H30" s="159">
        <v>553</v>
      </c>
      <c r="I30" s="159">
        <v>584</v>
      </c>
      <c r="J30" s="159">
        <v>596</v>
      </c>
      <c r="K30" s="159"/>
      <c r="L30" s="159"/>
      <c r="M30" s="162"/>
      <c r="N30" s="163">
        <f>H30/100</f>
        <v>5.53</v>
      </c>
      <c r="O30" s="163">
        <f>I30/100</f>
        <v>5.84</v>
      </c>
      <c r="P30" s="163">
        <f>J30/100</f>
        <v>5.96</v>
      </c>
      <c r="Q30" s="163"/>
      <c r="R30" s="163"/>
      <c r="S30" s="163"/>
      <c r="T30" s="170">
        <f>MAX(N30,O30,P30,Q30,R30,S30)</f>
        <v>5.96</v>
      </c>
      <c r="U30" s="174" t="str">
        <f>IF(T30&gt;=$Y$11,"МСМК",IF(T30&gt;=$Z$11,"МС",IF(T30&gt;=$AA$11,"КМС",IF(T30&gt;=$AB$11,"1",IF(T30&gt;=$AC$11,"2",IF(T30&gt;=$AD$11,"3",IF(T30&gt;=$AE$11,"1юн",IF(T30&gt;=$AF$11,"2юн",IF(T30&gt;=$AG$11,"3юн",IF(T30&lt;$AG$11,"б/р"))))))))))</f>
        <v>1</v>
      </c>
      <c r="V30" s="69">
        <v>0</v>
      </c>
      <c r="W30" s="83" t="e">
        <f>VLOOKUP($X30,УЧАСТНИКИ!$A$5:$K$1101,10,FALSE)</f>
        <v>#N/A</v>
      </c>
      <c r="X30" s="275" t="s">
        <v>378</v>
      </c>
      <c r="Y30" s="88"/>
      <c r="Z30" s="88"/>
      <c r="AA30" s="94"/>
      <c r="AB30" s="94"/>
      <c r="AC30" s="94"/>
      <c r="AD30" s="94"/>
      <c r="AE30" s="88"/>
      <c r="AF30" s="88"/>
      <c r="AG30" s="88"/>
      <c r="AH30" s="88"/>
    </row>
    <row r="31" spans="1:34" x14ac:dyDescent="0.25">
      <c r="A31" s="171"/>
      <c r="B31" s="83"/>
      <c r="C31" s="250"/>
      <c r="D31" s="91"/>
      <c r="E31" s="83"/>
      <c r="F31" s="91"/>
      <c r="G31" s="69"/>
      <c r="H31" s="159">
        <v>10</v>
      </c>
      <c r="I31" s="159">
        <v>15</v>
      </c>
      <c r="J31" s="159">
        <v>17</v>
      </c>
      <c r="K31" s="159"/>
      <c r="L31" s="159"/>
      <c r="M31" s="162"/>
      <c r="N31" s="169">
        <f>H31/10</f>
        <v>1</v>
      </c>
      <c r="O31" s="169">
        <f>I31/10</f>
        <v>1.5</v>
      </c>
      <c r="P31" s="169">
        <f>J31/10</f>
        <v>1.7</v>
      </c>
      <c r="Q31" s="169"/>
      <c r="R31" s="169"/>
      <c r="S31" s="169"/>
      <c r="T31" s="170"/>
      <c r="U31" s="174"/>
      <c r="V31" s="69"/>
      <c r="W31" s="83"/>
      <c r="X31" s="275"/>
      <c r="Y31" s="88"/>
      <c r="Z31" s="88"/>
      <c r="AA31" s="94"/>
      <c r="AB31" s="94"/>
      <c r="AC31" s="94"/>
      <c r="AD31" s="94"/>
      <c r="AE31" s="88"/>
      <c r="AF31" s="88"/>
      <c r="AG31" s="88"/>
      <c r="AH31" s="88"/>
    </row>
    <row r="32" spans="1:34" x14ac:dyDescent="0.25">
      <c r="A32" s="171">
        <f>RANK(T32,$T$12:$T$123,0)</f>
        <v>11</v>
      </c>
      <c r="B32" s="83" t="e">
        <f>VLOOKUP($X32,УЧАСТНИКИ!$A$5:$K$1101,3,FALSE)</f>
        <v>#N/A</v>
      </c>
      <c r="C32" s="250" t="e">
        <f>VLOOKUP($X32,УЧАСТНИКИ!$A$5:$K$1101,4,FALSE)</f>
        <v>#N/A</v>
      </c>
      <c r="D32" s="91" t="e">
        <f>VLOOKUP($X32,УЧАСТНИКИ!$A$5:$K$1101,8,FALSE)</f>
        <v>#N/A</v>
      </c>
      <c r="E32" s="83" t="e">
        <f>VLOOKUP($X32,УЧАСТНИКИ!$A$5:$K$1101,5,FALSE)</f>
        <v>#N/A</v>
      </c>
      <c r="F32" s="91" t="e">
        <f>VLOOKUP($R32,УЧАСТНИКИ!$A$5:$K$1101,7,FALSE)</f>
        <v>#N/A</v>
      </c>
      <c r="G32" s="69" t="e">
        <f>VLOOKUP($X32,УЧАСТНИКИ!$A$5:$K$1101,11,FALSE)</f>
        <v>#N/A</v>
      </c>
      <c r="H32" s="159">
        <v>586</v>
      </c>
      <c r="I32" s="159">
        <v>590</v>
      </c>
      <c r="J32" s="159">
        <v>586</v>
      </c>
      <c r="K32" s="159"/>
      <c r="L32" s="159"/>
      <c r="M32" s="162"/>
      <c r="N32" s="163">
        <f>H32/100</f>
        <v>5.86</v>
      </c>
      <c r="O32" s="163">
        <f>I32/100</f>
        <v>5.9</v>
      </c>
      <c r="P32" s="163">
        <f>J32/100</f>
        <v>5.86</v>
      </c>
      <c r="Q32" s="163"/>
      <c r="R32" s="163"/>
      <c r="S32" s="163"/>
      <c r="T32" s="170">
        <f>MAX(N32,O32,P32,Q32,R32,S32)</f>
        <v>5.9</v>
      </c>
      <c r="U32" s="174" t="str">
        <f>IF(T32&gt;=$Y$11,"МСМК",IF(T32&gt;=$Z$11,"МС",IF(T32&gt;=$AA$11,"КМС",IF(T32&gt;=$AB$11,"1",IF(T32&gt;=$AC$11,"2",IF(T32&gt;=$AD$11,"3",IF(T32&gt;=$AE$11,"1юн",IF(T32&gt;=$AF$11,"2юн",IF(T32&gt;=$AG$11,"3юн",IF(T32&lt;$AG$11,"б/р"))))))))))</f>
        <v>1</v>
      </c>
      <c r="V32" s="69">
        <v>0</v>
      </c>
      <c r="W32" s="83" t="e">
        <f>VLOOKUP($X32,УЧАСТНИКИ!$A$5:$K$1101,10,FALSE)</f>
        <v>#N/A</v>
      </c>
      <c r="X32" s="275" t="s">
        <v>214</v>
      </c>
      <c r="Y32" s="88"/>
      <c r="Z32" s="88"/>
      <c r="AA32" s="94"/>
      <c r="AB32" s="94"/>
      <c r="AC32" s="94"/>
      <c r="AD32" s="94"/>
      <c r="AE32" s="88"/>
      <c r="AF32" s="88"/>
      <c r="AG32" s="88"/>
      <c r="AH32" s="88"/>
    </row>
    <row r="33" spans="1:34" x14ac:dyDescent="0.25">
      <c r="A33" s="171"/>
      <c r="B33" s="83"/>
      <c r="C33" s="250"/>
      <c r="D33" s="91"/>
      <c r="E33" s="83"/>
      <c r="F33" s="91"/>
      <c r="G33" s="69"/>
      <c r="H33" s="159">
        <v>22</v>
      </c>
      <c r="I33" s="159">
        <v>18</v>
      </c>
      <c r="J33" s="159">
        <v>2</v>
      </c>
      <c r="K33" s="159"/>
      <c r="L33" s="159"/>
      <c r="M33" s="162"/>
      <c r="N33" s="169">
        <f>H33/10</f>
        <v>2.2000000000000002</v>
      </c>
      <c r="O33" s="169">
        <f>I33/10</f>
        <v>1.8</v>
      </c>
      <c r="P33" s="169">
        <f>J33/10</f>
        <v>0.2</v>
      </c>
      <c r="Q33" s="169"/>
      <c r="R33" s="169"/>
      <c r="S33" s="169"/>
      <c r="T33" s="170"/>
      <c r="U33" s="174"/>
      <c r="V33" s="69"/>
      <c r="W33" s="83"/>
      <c r="X33" s="275"/>
      <c r="Y33" s="88"/>
      <c r="Z33" s="88"/>
      <c r="AA33" s="94"/>
      <c r="AB33" s="94"/>
      <c r="AC33" s="94"/>
      <c r="AD33" s="94"/>
      <c r="AE33" s="88"/>
      <c r="AF33" s="88"/>
      <c r="AG33" s="88"/>
      <c r="AH33" s="88"/>
    </row>
    <row r="34" spans="1:34" x14ac:dyDescent="0.25">
      <c r="A34" s="171">
        <v>12</v>
      </c>
      <c r="B34" s="83" t="e">
        <f>VLOOKUP($X34,УЧАСТНИКИ!$A$5:$K$1101,3,FALSE)</f>
        <v>#N/A</v>
      </c>
      <c r="C34" s="250" t="e">
        <f>VLOOKUP($X34,УЧАСТНИКИ!$A$5:$K$1101,4,FALSE)</f>
        <v>#N/A</v>
      </c>
      <c r="D34" s="91" t="e">
        <f>VLOOKUP($X34,УЧАСТНИКИ!$A$5:$K$1101,8,FALSE)</f>
        <v>#N/A</v>
      </c>
      <c r="E34" s="83" t="e">
        <f>VLOOKUP($X34,УЧАСТНИКИ!$A$5:$K$1101,5,FALSE)</f>
        <v>#N/A</v>
      </c>
      <c r="F34" s="91" t="e">
        <f>VLOOKUP($R34,УЧАСТНИКИ!$A$5:$K$1101,7,FALSE)</f>
        <v>#N/A</v>
      </c>
      <c r="G34" s="69" t="e">
        <f>VLOOKUP($X34,УЧАСТНИКИ!$A$5:$K$1101,11,FALSE)</f>
        <v>#N/A</v>
      </c>
      <c r="H34" s="159">
        <v>543</v>
      </c>
      <c r="I34" s="159">
        <v>558</v>
      </c>
      <c r="J34" s="159">
        <v>527</v>
      </c>
      <c r="K34" s="159"/>
      <c r="L34" s="159"/>
      <c r="M34" s="162"/>
      <c r="N34" s="163">
        <f>H34/100</f>
        <v>5.43</v>
      </c>
      <c r="O34" s="163">
        <f>I34/100</f>
        <v>5.58</v>
      </c>
      <c r="P34" s="163">
        <f>J34/100</f>
        <v>5.27</v>
      </c>
      <c r="Q34" s="163"/>
      <c r="R34" s="163"/>
      <c r="S34" s="163"/>
      <c r="T34" s="170">
        <f>MAX(N34,O34,P34,Q34,R34,S34)</f>
        <v>5.58</v>
      </c>
      <c r="U34" s="174" t="str">
        <f>IF(T34&gt;=$Y$11,"МСМК",IF(T34&gt;=$Z$11,"МС",IF(T34&gt;=$AA$11,"КМС",IF(T34&gt;=$AB$11,"1",IF(T34&gt;=$AC$11,"2",IF(T34&gt;=$AD$11,"3",IF(T34&gt;=$AE$11,"1юн",IF(T34&gt;=$AF$11,"2юн",IF(T34&gt;=$AG$11,"3юн",IF(T34&lt;$AG$11,"б/р"))))))))))</f>
        <v>2</v>
      </c>
      <c r="V34" s="69">
        <v>0</v>
      </c>
      <c r="W34" s="83" t="e">
        <f>VLOOKUP($X34,УЧАСТНИКИ!$A$5:$K$1101,10,FALSE)</f>
        <v>#N/A</v>
      </c>
      <c r="X34" s="275" t="s">
        <v>309</v>
      </c>
      <c r="Y34" s="8"/>
    </row>
    <row r="35" spans="1:34" x14ac:dyDescent="0.25">
      <c r="A35" s="171"/>
      <c r="B35" s="83"/>
      <c r="C35" s="250"/>
      <c r="D35" s="91"/>
      <c r="E35" s="83"/>
      <c r="F35" s="91"/>
      <c r="G35" s="69"/>
      <c r="H35" s="159">
        <v>21</v>
      </c>
      <c r="I35" s="159">
        <v>19</v>
      </c>
      <c r="J35" s="159">
        <v>5</v>
      </c>
      <c r="K35" s="159"/>
      <c r="L35" s="159"/>
      <c r="M35" s="162"/>
      <c r="N35" s="169">
        <f>H35/10</f>
        <v>2.1</v>
      </c>
      <c r="O35" s="169">
        <f>I35/10</f>
        <v>1.9</v>
      </c>
      <c r="P35" s="169">
        <f>J35/10</f>
        <v>0.5</v>
      </c>
      <c r="Q35" s="169"/>
      <c r="R35" s="169"/>
      <c r="S35" s="169"/>
      <c r="T35" s="170"/>
      <c r="U35" s="174"/>
      <c r="V35" s="69"/>
      <c r="W35" s="83"/>
      <c r="X35" s="275"/>
      <c r="Y35" s="8"/>
    </row>
    <row r="36" spans="1:34" x14ac:dyDescent="0.25">
      <c r="A36" s="171"/>
      <c r="B36" s="83" t="e">
        <f>VLOOKUP($X36,УЧАСТНИКИ!$A$5:$K$1101,3,FALSE)</f>
        <v>#N/A</v>
      </c>
      <c r="C36" s="250" t="e">
        <f>VLOOKUP($X36,УЧАСТНИКИ!$A$5:$K$1101,4,FALSE)</f>
        <v>#N/A</v>
      </c>
      <c r="D36" s="91" t="e">
        <f>VLOOKUP($X36,УЧАСТНИКИ!$A$5:$K$1101,8,FALSE)</f>
        <v>#N/A</v>
      </c>
      <c r="E36" s="83" t="e">
        <f>VLOOKUP($X36,УЧАСТНИКИ!$A$5:$K$1101,5,FALSE)</f>
        <v>#N/A</v>
      </c>
      <c r="F36" s="91" t="e">
        <f>VLOOKUP($R36,УЧАСТНИКИ!$A$5:$K$1101,7,FALSE)</f>
        <v>#N/A</v>
      </c>
      <c r="G36" s="69" t="e">
        <f>VLOOKUP($X36,УЧАСТНИКИ!$A$5:$K$1101,11,FALSE)</f>
        <v>#N/A</v>
      </c>
      <c r="H36" s="159"/>
      <c r="I36" s="159"/>
      <c r="J36" s="159"/>
      <c r="K36" s="159"/>
      <c r="L36" s="159"/>
      <c r="M36" s="162"/>
      <c r="N36" s="272" t="s">
        <v>400</v>
      </c>
      <c r="O36" s="163"/>
      <c r="P36" s="163"/>
      <c r="Q36" s="163"/>
      <c r="R36" s="163"/>
      <c r="S36" s="163"/>
      <c r="T36" s="170"/>
      <c r="U36" s="174"/>
      <c r="V36" s="69" t="s">
        <v>111</v>
      </c>
      <c r="W36" s="83" t="e">
        <f>VLOOKUP($X36,УЧАСТНИКИ!$A$5:$K$1101,10,FALSE)</f>
        <v>#N/A</v>
      </c>
      <c r="X36" s="275" t="s">
        <v>148</v>
      </c>
      <c r="Y36" s="88"/>
      <c r="Z36" s="88"/>
      <c r="AA36" s="94"/>
      <c r="AB36" s="94"/>
      <c r="AC36" s="94"/>
      <c r="AD36" s="94"/>
      <c r="AE36" s="88"/>
      <c r="AF36" s="88"/>
      <c r="AG36" s="88"/>
      <c r="AH36" s="88"/>
    </row>
    <row r="37" spans="1:34" x14ac:dyDescent="0.25">
      <c r="A37" s="171"/>
      <c r="B37" s="83"/>
      <c r="C37" s="250"/>
      <c r="D37" s="91"/>
      <c r="E37" s="83"/>
      <c r="F37" s="91"/>
      <c r="G37" s="69"/>
      <c r="H37" s="159"/>
      <c r="I37" s="159"/>
      <c r="J37" s="159"/>
      <c r="K37" s="159"/>
      <c r="L37" s="159"/>
      <c r="M37" s="162"/>
      <c r="N37" s="169"/>
      <c r="O37" s="169"/>
      <c r="P37" s="169"/>
      <c r="Q37" s="169"/>
      <c r="R37" s="169"/>
      <c r="S37" s="169"/>
      <c r="T37" s="170"/>
      <c r="U37" s="174"/>
      <c r="V37" s="69"/>
      <c r="W37" s="83"/>
      <c r="X37" s="275"/>
      <c r="Y37" s="88"/>
      <c r="Z37" s="88"/>
      <c r="AA37" s="94"/>
      <c r="AB37" s="94"/>
      <c r="AC37" s="94"/>
      <c r="AD37" s="94"/>
      <c r="AE37" s="88"/>
      <c r="AF37" s="88"/>
      <c r="AG37" s="88"/>
      <c r="AH37" s="88"/>
    </row>
    <row r="38" spans="1:34" x14ac:dyDescent="0.25">
      <c r="A38" s="171" t="s">
        <v>183</v>
      </c>
      <c r="B38" s="83" t="e">
        <f>VLOOKUP($X38,УЧАСТНИКИ!$A$5:$K$1101,3,FALSE)</f>
        <v>#N/A</v>
      </c>
      <c r="C38" s="250" t="e">
        <f>VLOOKUP($X38,УЧАСТНИКИ!$A$5:$K$1101,4,FALSE)</f>
        <v>#N/A</v>
      </c>
      <c r="D38" s="91" t="e">
        <f>VLOOKUP($X38,УЧАСТНИКИ!$A$5:$K$1101,8,FALSE)</f>
        <v>#N/A</v>
      </c>
      <c r="E38" s="83" t="e">
        <f>VLOOKUP($X38,УЧАСТНИКИ!$A$5:$K$1101,5,FALSE)</f>
        <v>#N/A</v>
      </c>
      <c r="F38" s="91" t="e">
        <f>VLOOKUP($R38,УЧАСТНИКИ!$A$5:$K$1101,7,FALSE)</f>
        <v>#N/A</v>
      </c>
      <c r="G38" s="69" t="e">
        <f>VLOOKUP($X38,УЧАСТНИКИ!$A$5:$K$1101,11,FALSE)</f>
        <v>#N/A</v>
      </c>
      <c r="H38" s="159">
        <v>562</v>
      </c>
      <c r="I38" s="159">
        <v>590</v>
      </c>
      <c r="J38" s="159">
        <v>573</v>
      </c>
      <c r="K38" s="159"/>
      <c r="L38" s="159"/>
      <c r="M38" s="162"/>
      <c r="N38" s="163">
        <f t="shared" ref="N38" si="4">H38/100</f>
        <v>5.62</v>
      </c>
      <c r="O38" s="163">
        <f t="shared" ref="O38" si="5">I38/100</f>
        <v>5.9</v>
      </c>
      <c r="P38" s="163">
        <f t="shared" ref="P38" si="6">J38/100</f>
        <v>5.73</v>
      </c>
      <c r="Q38" s="163"/>
      <c r="R38" s="163"/>
      <c r="S38" s="163"/>
      <c r="T38" s="170">
        <f t="shared" ref="T38" si="7">MAX(N38,O38,P38,Q38,R38,S38)</f>
        <v>5.9</v>
      </c>
      <c r="U38" s="174" t="str">
        <f t="shared" ref="U38" si="8">IF(T38&gt;=$Y$11,"МСМК",IF(T38&gt;=$Z$11,"МС",IF(T38&gt;=$AA$11,"КМС",IF(T38&gt;=$AB$11,"1",IF(T38&gt;=$AC$11,"2",IF(T38&gt;=$AD$11,"3",IF(T38&gt;=$AE$11,"1юн",IF(T38&gt;=$AF$11,"2юн",IF(T38&gt;=$AG$11,"3юн",IF(T38&lt;$AG$11,"б/р"))))))))))</f>
        <v>1</v>
      </c>
      <c r="V38" s="69"/>
      <c r="W38" s="83" t="e">
        <f>VLOOKUP($X38,УЧАСТНИКИ!$A$5:$K$1101,10,FALSE)</f>
        <v>#N/A</v>
      </c>
      <c r="X38" s="275" t="s">
        <v>390</v>
      </c>
      <c r="Y38" s="88"/>
      <c r="Z38" s="88"/>
      <c r="AA38" s="94"/>
      <c r="AB38" s="94"/>
      <c r="AC38" s="94"/>
      <c r="AD38" s="94"/>
      <c r="AE38" s="88"/>
      <c r="AF38" s="88"/>
      <c r="AG38" s="88"/>
      <c r="AH38" s="88"/>
    </row>
    <row r="39" spans="1:34" x14ac:dyDescent="0.25">
      <c r="A39" s="171"/>
      <c r="B39" s="83"/>
      <c r="C39" s="250"/>
      <c r="D39" s="91"/>
      <c r="E39" s="83"/>
      <c r="F39" s="91"/>
      <c r="G39" s="69"/>
      <c r="H39" s="159">
        <v>10</v>
      </c>
      <c r="I39" s="159">
        <v>11</v>
      </c>
      <c r="J39" s="159">
        <v>12</v>
      </c>
      <c r="K39" s="159"/>
      <c r="L39" s="159"/>
      <c r="M39" s="162"/>
      <c r="N39" s="169">
        <f t="shared" ref="N39" si="9">H39/10</f>
        <v>1</v>
      </c>
      <c r="O39" s="169">
        <f t="shared" ref="O39" si="10">I39/10</f>
        <v>1.1000000000000001</v>
      </c>
      <c r="P39" s="169">
        <f t="shared" ref="P39" si="11">J39/10</f>
        <v>1.2</v>
      </c>
      <c r="Q39" s="169"/>
      <c r="R39" s="169"/>
      <c r="S39" s="169"/>
      <c r="T39" s="170"/>
      <c r="U39" s="174"/>
      <c r="V39" s="69"/>
      <c r="W39" s="83"/>
      <c r="X39" s="275"/>
      <c r="Y39" s="88"/>
      <c r="Z39" s="88"/>
      <c r="AA39" s="94"/>
      <c r="AB39" s="94"/>
      <c r="AC39" s="94"/>
      <c r="AD39" s="94"/>
      <c r="AE39" s="88"/>
      <c r="AF39" s="88"/>
      <c r="AG39" s="88"/>
      <c r="AH39" s="88"/>
    </row>
    <row r="40" spans="1:34" x14ac:dyDescent="0.25">
      <c r="X40" s="275"/>
      <c r="Y40" s="88"/>
      <c r="Z40" s="88"/>
      <c r="AA40" s="94"/>
      <c r="AB40" s="94"/>
      <c r="AC40" s="94"/>
      <c r="AD40" s="94"/>
      <c r="AE40" s="88"/>
      <c r="AF40" s="88"/>
      <c r="AG40" s="88"/>
      <c r="AH40" s="88"/>
    </row>
    <row r="41" spans="1:34" x14ac:dyDescent="0.25">
      <c r="X41" s="275"/>
      <c r="Y41" s="88"/>
      <c r="Z41" s="88"/>
      <c r="AA41" s="94"/>
      <c r="AB41" s="94"/>
      <c r="AC41" s="94"/>
      <c r="AD41" s="94"/>
      <c r="AE41" s="88"/>
      <c r="AF41" s="88"/>
      <c r="AG41" s="88"/>
      <c r="AH41" s="88"/>
    </row>
    <row r="42" spans="1:34" x14ac:dyDescent="0.25">
      <c r="X42" s="275"/>
      <c r="Y42" s="88"/>
      <c r="Z42" s="88"/>
      <c r="AA42" s="94"/>
      <c r="AB42" s="94"/>
      <c r="AC42" s="94"/>
      <c r="AD42" s="94"/>
      <c r="AE42" s="88"/>
      <c r="AF42" s="88"/>
      <c r="AG42" s="88"/>
      <c r="AH42" s="88"/>
    </row>
    <row r="43" spans="1:34" x14ac:dyDescent="0.25">
      <c r="X43" s="275"/>
    </row>
    <row r="44" spans="1:34" x14ac:dyDescent="0.25">
      <c r="X44" s="275"/>
    </row>
    <row r="45" spans="1:34" x14ac:dyDescent="0.25">
      <c r="X45" s="275"/>
    </row>
    <row r="46" spans="1:34" x14ac:dyDescent="0.25">
      <c r="X46" s="275"/>
    </row>
    <row r="47" spans="1:34" x14ac:dyDescent="0.25">
      <c r="X47" s="275"/>
    </row>
    <row r="48" spans="1:34" x14ac:dyDescent="0.25">
      <c r="X48" s="275"/>
    </row>
    <row r="49" spans="24:24" x14ac:dyDescent="0.25">
      <c r="X49" s="275"/>
    </row>
    <row r="50" spans="24:24" x14ac:dyDescent="0.25">
      <c r="X50" s="275"/>
    </row>
    <row r="51" spans="24:24" x14ac:dyDescent="0.25">
      <c r="X51" s="275"/>
    </row>
    <row r="52" spans="24:24" x14ac:dyDescent="0.25">
      <c r="X52" s="275"/>
    </row>
    <row r="53" spans="24:24" x14ac:dyDescent="0.25">
      <c r="X53" s="275"/>
    </row>
    <row r="54" spans="24:24" x14ac:dyDescent="0.25">
      <c r="X54" s="275"/>
    </row>
    <row r="55" spans="24:24" x14ac:dyDescent="0.25">
      <c r="X55" s="275"/>
    </row>
    <row r="56" spans="24:24" x14ac:dyDescent="0.25">
      <c r="X56" s="275"/>
    </row>
  </sheetData>
  <sortState ref="A12:AH35">
    <sortCondition ref="A35"/>
  </sortState>
  <mergeCells count="22">
    <mergeCell ref="A1:W1"/>
    <mergeCell ref="A2:W2"/>
    <mergeCell ref="A3:W3"/>
    <mergeCell ref="A10:A11"/>
    <mergeCell ref="B10:B11"/>
    <mergeCell ref="E10:E11"/>
    <mergeCell ref="W10:W11"/>
    <mergeCell ref="D10:D11"/>
    <mergeCell ref="A5:W5"/>
    <mergeCell ref="F10:F11"/>
    <mergeCell ref="A6:W6"/>
    <mergeCell ref="N10:S10"/>
    <mergeCell ref="V10:V11"/>
    <mergeCell ref="G10:G11"/>
    <mergeCell ref="A4:W4"/>
    <mergeCell ref="F9:G9"/>
    <mergeCell ref="T10:T11"/>
    <mergeCell ref="U10:U11"/>
    <mergeCell ref="F7:N7"/>
    <mergeCell ref="A7:B7"/>
    <mergeCell ref="A8:B8"/>
    <mergeCell ref="C10:C11"/>
  </mergeCells>
  <phoneticPr fontId="1" type="noConversion"/>
  <printOptions horizontalCentered="1"/>
  <pageMargins left="0.19685039370078741" right="0.19685039370078741" top="0.78740157480314965" bottom="0.19685039370078741" header="0.51181102362204722" footer="0.51181102362204722"/>
  <pageSetup paperSize="9" scale="8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5"/>
  <sheetViews>
    <sheetView tabSelected="1" workbookViewId="0">
      <selection activeCell="E8" sqref="E8"/>
    </sheetView>
  </sheetViews>
  <sheetFormatPr defaultRowHeight="13.2" x14ac:dyDescent="0.25"/>
  <cols>
    <col min="1" max="1" width="6.109375" customWidth="1"/>
    <col min="2" max="2" width="18.6640625" customWidth="1"/>
    <col min="3" max="3" width="7.109375" customWidth="1"/>
    <col min="4" max="4" width="6.88671875" bestFit="1" customWidth="1"/>
    <col min="5" max="5" width="20.44140625" style="168" customWidth="1"/>
    <col min="6" max="6" width="10.5546875" customWidth="1"/>
    <col min="7" max="7" width="6.6640625" customWidth="1"/>
    <col min="8" max="8" width="6.5546875" customWidth="1"/>
    <col min="9" max="9" width="6.109375" hidden="1" customWidth="1"/>
    <col min="10" max="10" width="22.5546875" customWidth="1"/>
    <col min="11" max="11" width="9.33203125" style="420" customWidth="1"/>
    <col min="16" max="24" width="0" hidden="1" customWidth="1"/>
  </cols>
  <sheetData>
    <row r="1" spans="1:24" ht="13.8" x14ac:dyDescent="0.25">
      <c r="A1" s="1165" t="s">
        <v>1474</v>
      </c>
      <c r="B1" s="1165"/>
      <c r="C1" s="1165"/>
      <c r="D1" s="1165"/>
      <c r="E1" s="1165"/>
      <c r="F1" s="1165"/>
      <c r="G1" s="1165"/>
      <c r="H1" s="1165"/>
      <c r="I1" s="1165"/>
      <c r="J1" s="1165"/>
    </row>
    <row r="2" spans="1:24" ht="22.5" customHeight="1" x14ac:dyDescent="0.25">
      <c r="B2" s="993"/>
      <c r="C2" s="993"/>
      <c r="D2" s="993"/>
      <c r="E2" s="993"/>
      <c r="F2" s="993"/>
      <c r="G2" s="993"/>
      <c r="H2" s="993"/>
      <c r="I2" s="993"/>
      <c r="J2" s="993"/>
    </row>
    <row r="3" spans="1:24" ht="24" customHeight="1" x14ac:dyDescent="0.25">
      <c r="A3" s="1164" t="s">
        <v>17</v>
      </c>
      <c r="B3" s="1164"/>
      <c r="C3" s="1164"/>
      <c r="D3" s="1164"/>
      <c r="E3" s="1164"/>
      <c r="F3" s="1164"/>
      <c r="G3" s="1164"/>
      <c r="H3" s="1164"/>
      <c r="I3" s="1164"/>
      <c r="J3" s="1164"/>
    </row>
    <row r="4" spans="1:24" ht="37.5" customHeight="1" x14ac:dyDescent="0.3">
      <c r="A4" s="1166" t="str">
        <f>Name_4</f>
        <v>Соревнования по легкой атлетике</v>
      </c>
      <c r="B4" s="1166"/>
      <c r="C4" s="1166"/>
      <c r="D4" s="1166"/>
      <c r="E4" s="1166"/>
      <c r="F4" s="1166"/>
      <c r="G4" s="1166"/>
      <c r="H4" s="1166"/>
      <c r="I4" s="1166"/>
      <c r="J4" s="1166"/>
    </row>
    <row r="5" spans="1:24" x14ac:dyDescent="0.25">
      <c r="A5" s="419"/>
      <c r="B5" s="419"/>
      <c r="C5" s="419"/>
      <c r="D5" s="419"/>
      <c r="E5" s="452"/>
      <c r="F5" s="419"/>
      <c r="G5" s="419"/>
      <c r="H5" s="419"/>
      <c r="I5" s="419"/>
      <c r="J5" s="419"/>
    </row>
    <row r="6" spans="1:24" ht="18.75" customHeight="1" x14ac:dyDescent="0.25">
      <c r="A6" s="1164" t="s">
        <v>1316</v>
      </c>
      <c r="B6" s="1164"/>
      <c r="C6" s="1164"/>
      <c r="D6" s="1164"/>
      <c r="E6" s="1164"/>
      <c r="F6" s="1164"/>
      <c r="G6" s="1164"/>
      <c r="H6" s="1164"/>
      <c r="I6" s="1164"/>
      <c r="J6" s="1164"/>
    </row>
    <row r="7" spans="1:24" ht="16.5" customHeight="1" x14ac:dyDescent="0.25">
      <c r="A7" s="1165" t="s">
        <v>1308</v>
      </c>
      <c r="B7" s="1165"/>
      <c r="C7" s="46"/>
      <c r="D7" s="48"/>
      <c r="E7" s="453"/>
      <c r="F7" s="49"/>
      <c r="G7" s="49"/>
      <c r="H7" s="49"/>
      <c r="I7" s="49"/>
      <c r="J7" s="418" t="s">
        <v>1309</v>
      </c>
    </row>
    <row r="8" spans="1:24" ht="20.25" customHeight="1" thickBot="1" x14ac:dyDescent="0.3">
      <c r="A8" s="1202" t="s">
        <v>435</v>
      </c>
      <c r="B8" s="1202"/>
      <c r="C8" s="50"/>
      <c r="D8" s="48"/>
      <c r="E8" s="453"/>
      <c r="F8" s="49"/>
      <c r="G8" s="49"/>
      <c r="H8" s="1176"/>
      <c r="I8" s="1176"/>
      <c r="J8" s="49"/>
      <c r="K8" s="451"/>
      <c r="P8" s="416" t="s">
        <v>113</v>
      </c>
      <c r="Q8" s="416" t="s">
        <v>114</v>
      </c>
      <c r="R8" s="416" t="s">
        <v>115</v>
      </c>
      <c r="S8" s="416">
        <v>1</v>
      </c>
      <c r="T8" s="194">
        <v>2</v>
      </c>
      <c r="U8" s="194" t="s">
        <v>42</v>
      </c>
      <c r="V8" s="194" t="s">
        <v>116</v>
      </c>
      <c r="W8" s="416" t="s">
        <v>117</v>
      </c>
      <c r="X8" s="416" t="s">
        <v>118</v>
      </c>
    </row>
    <row r="9" spans="1:24" ht="23.4" thickBot="1" x14ac:dyDescent="0.3">
      <c r="A9" s="549" t="s">
        <v>51</v>
      </c>
      <c r="B9" s="550" t="s">
        <v>63</v>
      </c>
      <c r="C9" s="550" t="s">
        <v>68</v>
      </c>
      <c r="D9" s="550" t="s">
        <v>9</v>
      </c>
      <c r="E9" s="550" t="s">
        <v>97</v>
      </c>
      <c r="F9" s="551" t="s">
        <v>19</v>
      </c>
      <c r="G9" s="551" t="s">
        <v>1285</v>
      </c>
      <c r="H9" s="550" t="s">
        <v>12</v>
      </c>
      <c r="I9" s="550" t="s">
        <v>13</v>
      </c>
      <c r="J9" s="552" t="s">
        <v>14</v>
      </c>
      <c r="K9" s="451" t="s">
        <v>434</v>
      </c>
      <c r="P9" s="207">
        <v>194</v>
      </c>
      <c r="Q9" s="207">
        <v>184</v>
      </c>
      <c r="R9" s="207">
        <v>175</v>
      </c>
      <c r="S9" s="208">
        <v>165</v>
      </c>
      <c r="T9" s="208">
        <v>150</v>
      </c>
      <c r="U9" s="208">
        <v>140</v>
      </c>
      <c r="V9" s="208">
        <v>130</v>
      </c>
      <c r="W9" s="208">
        <v>120</v>
      </c>
      <c r="X9" s="209">
        <v>110</v>
      </c>
    </row>
    <row r="10" spans="1:24" ht="25.5" customHeight="1" x14ac:dyDescent="0.25">
      <c r="A10" s="553">
        <v>1</v>
      </c>
      <c r="B10" s="554" t="str">
        <f>VLOOKUP($K10,УЧАСТНИКИ!$A$5:$K$1101,3,FALSE)</f>
        <v>Петров Михаил</v>
      </c>
      <c r="C10" s="555">
        <f>VLOOKUP($K10,УЧАСТНИКИ!$A$5:$K$1101,4,FALSE)</f>
        <v>2000</v>
      </c>
      <c r="D10" s="556" t="str">
        <f>VLOOKUP($K10,УЧАСТНИКИ!$A$5:$K$1101,8,FALSE)</f>
        <v>КМС</v>
      </c>
      <c r="E10" s="554" t="str">
        <f>VLOOKUP($K10,УЧАСТНИКИ!$A$5:$K$1101,5,FALSE)</f>
        <v>Минусинск</v>
      </c>
      <c r="F10" s="557" t="s">
        <v>1449</v>
      </c>
      <c r="G10" s="557">
        <v>20</v>
      </c>
      <c r="H10" s="558">
        <v>1</v>
      </c>
      <c r="I10" s="555"/>
      <c r="J10" s="559" t="str">
        <f>VLOOKUP($K10,УЧАСТНИКИ!$A$5:$K$1101,10,FALSE)</f>
        <v>ЗТР Мочалов С.С.</v>
      </c>
      <c r="K10" s="420" t="s">
        <v>1438</v>
      </c>
    </row>
    <row r="11" spans="1:24" ht="25.5" customHeight="1" x14ac:dyDescent="0.25">
      <c r="A11" s="560">
        <v>2</v>
      </c>
      <c r="B11" s="561" t="str">
        <f>VLOOKUP($K11,УЧАСТНИКИ!$A$5:$K$1101,3,FALSE)</f>
        <v>Спиридонов Иван</v>
      </c>
      <c r="C11" s="562">
        <f>VLOOKUP($K11,УЧАСТНИКИ!$A$5:$K$1101,4,FALSE)</f>
        <v>2006</v>
      </c>
      <c r="D11" s="536" t="str">
        <f>VLOOKUP($K11,УЧАСТНИКИ!$A$5:$K$1101,8,FALSE)</f>
        <v>1</v>
      </c>
      <c r="E11" s="561" t="str">
        <f>VLOOKUP($K11,УЧАСТНИКИ!$A$5:$K$1101,5,FALSE)</f>
        <v>Лесосибирск</v>
      </c>
      <c r="F11" s="563" t="s">
        <v>1450</v>
      </c>
      <c r="G11" s="563">
        <v>17</v>
      </c>
      <c r="H11" s="537">
        <v>2</v>
      </c>
      <c r="I11" s="562"/>
      <c r="J11" s="564" t="str">
        <f>VLOOKUP($K11,УЧАСТНИКИ!$A$5:$K$1101,10,FALSE)</f>
        <v>Мельникова А.И., Галямова Л.В.</v>
      </c>
      <c r="K11" s="420" t="s">
        <v>1439</v>
      </c>
    </row>
    <row r="12" spans="1:24" ht="25.5" customHeight="1" x14ac:dyDescent="0.25">
      <c r="A12" s="560">
        <v>3</v>
      </c>
      <c r="B12" s="561" t="str">
        <f>VLOOKUP($K12,УЧАСТНИКИ!$A$5:$K$1101,3,FALSE)</f>
        <v>Лупенко Сергей</v>
      </c>
      <c r="C12" s="562">
        <f>VLOOKUP($K12,УЧАСТНИКИ!$A$5:$K$1101,4,FALSE)</f>
        <v>1998</v>
      </c>
      <c r="D12" s="536" t="str">
        <f>VLOOKUP($K12,УЧАСТНИКИ!$A$5:$K$1101,8,FALSE)</f>
        <v>2</v>
      </c>
      <c r="E12" s="561" t="str">
        <f>VLOOKUP($K12,УЧАСТНИКИ!$A$5:$K$1101,5,FALSE)</f>
        <v>Лесосибирск</v>
      </c>
      <c r="F12" s="563" t="s">
        <v>1451</v>
      </c>
      <c r="G12" s="563">
        <v>15</v>
      </c>
      <c r="H12" s="537">
        <v>2</v>
      </c>
      <c r="I12" s="562"/>
      <c r="J12" s="564" t="str">
        <f>VLOOKUP($K12,УЧАСТНИКИ!$A$5:$K$1101,10,FALSE)</f>
        <v>Паутов С.А.</v>
      </c>
      <c r="K12" s="420" t="s">
        <v>1377</v>
      </c>
    </row>
    <row r="13" spans="1:24" ht="25.5" customHeight="1" x14ac:dyDescent="0.25">
      <c r="A13" s="560">
        <v>4</v>
      </c>
      <c r="B13" s="561" t="str">
        <f>VLOOKUP($K13,УЧАСТНИКИ!$A$5:$K$1101,3,FALSE)</f>
        <v>Осадчий Константин</v>
      </c>
      <c r="C13" s="562">
        <f>VLOOKUP($K13,УЧАСТНИКИ!$A$5:$K$1101,4,FALSE)</f>
        <v>2001</v>
      </c>
      <c r="D13" s="536">
        <f>VLOOKUP($K13,УЧАСТНИКИ!$A$5:$K$1101,8,FALSE)</f>
        <v>2</v>
      </c>
      <c r="E13" s="561" t="str">
        <f>VLOOKUP($K13,УЧАСТНИКИ!$A$5:$K$1101,5,FALSE)</f>
        <v>Ачинск</v>
      </c>
      <c r="F13" s="563" t="s">
        <v>1452</v>
      </c>
      <c r="G13" s="563">
        <v>14</v>
      </c>
      <c r="H13" s="537">
        <v>2</v>
      </c>
      <c r="I13" s="562"/>
      <c r="J13" s="564" t="str">
        <f>VLOOKUP($K13,УЧАСТНИКИ!$A$5:$K$1101,10,FALSE)</f>
        <v>Ложкина М.А., Козлов Л.Н.</v>
      </c>
      <c r="K13" s="420" t="s">
        <v>130</v>
      </c>
    </row>
    <row r="14" spans="1:24" ht="25.5" customHeight="1" x14ac:dyDescent="0.25">
      <c r="A14" s="560">
        <v>5</v>
      </c>
      <c r="B14" s="561" t="str">
        <f>VLOOKUP($K14,УЧАСТНИКИ!$A$5:$K$1101,3,FALSE)</f>
        <v>Смольков Владислав</v>
      </c>
      <c r="C14" s="562">
        <f>VLOOKUP($K14,УЧАСТНИКИ!$A$5:$K$1101,4,FALSE)</f>
        <v>2005</v>
      </c>
      <c r="D14" s="536" t="str">
        <f>VLOOKUP($K14,УЧАСТНИКИ!$A$5:$K$1101,8,FALSE)</f>
        <v>КМС</v>
      </c>
      <c r="E14" s="561" t="str">
        <f>VLOOKUP($K14,УЧАСТНИКИ!$A$5:$K$1101,5,FALSE)</f>
        <v>ЗАТО Железногорск</v>
      </c>
      <c r="F14" s="563" t="s">
        <v>1452</v>
      </c>
      <c r="G14" s="563">
        <v>13</v>
      </c>
      <c r="H14" s="537">
        <v>2</v>
      </c>
      <c r="I14" s="562"/>
      <c r="J14" s="564" t="str">
        <f>VLOOKUP($K14,УЧАСТНИКИ!$A$5:$K$1101,10,FALSE)</f>
        <v>Дельников В.И.</v>
      </c>
      <c r="K14" s="420" t="s">
        <v>287</v>
      </c>
    </row>
    <row r="15" spans="1:24" ht="25.5" customHeight="1" x14ac:dyDescent="0.25">
      <c r="A15" s="560">
        <v>6</v>
      </c>
      <c r="B15" s="561" t="str">
        <f>VLOOKUP($K15,УЧАСТНИКИ!$A$5:$K$1101,3,FALSE)</f>
        <v>Горбачев Евгений</v>
      </c>
      <c r="C15" s="562">
        <f>VLOOKUP($K15,УЧАСТНИКИ!$A$5:$K$1101,4,FALSE)</f>
        <v>1986</v>
      </c>
      <c r="D15" s="536">
        <f>VLOOKUP($K15,УЧАСТНИКИ!$A$5:$K$1101,8,FALSE)</f>
        <v>2</v>
      </c>
      <c r="E15" s="561" t="str">
        <f>VLOOKUP($K15,УЧАСТНИКИ!$A$5:$K$1101,5,FALSE)</f>
        <v>Назарово</v>
      </c>
      <c r="F15" s="563" t="s">
        <v>1453</v>
      </c>
      <c r="G15" s="563">
        <v>12</v>
      </c>
      <c r="H15" s="537">
        <v>2</v>
      </c>
      <c r="I15" s="562"/>
      <c r="J15" s="564" t="str">
        <f>VLOOKUP($K15,УЧАСТНИКИ!$A$5:$K$1101,10,FALSE)</f>
        <v>Фомин А.Г.</v>
      </c>
      <c r="K15" s="420" t="s">
        <v>1305</v>
      </c>
    </row>
    <row r="16" spans="1:24" ht="25.5" customHeight="1" x14ac:dyDescent="0.25">
      <c r="A16" s="560">
        <v>7</v>
      </c>
      <c r="B16" s="561" t="str">
        <f>VLOOKUP($K16,УЧАСТНИКИ!$A$5:$K$1101,3,FALSE)</f>
        <v>Тигунцев Андрей</v>
      </c>
      <c r="C16" s="562">
        <f>VLOOKUP($K16,УЧАСТНИКИ!$A$5:$K$1101,4,FALSE)</f>
        <v>2003</v>
      </c>
      <c r="D16" s="536">
        <f>VLOOKUP($K16,УЧАСТНИКИ!$A$5:$K$1101,8,FALSE)</f>
        <v>1</v>
      </c>
      <c r="E16" s="561" t="str">
        <f>VLOOKUP($K16,УЧАСТНИКИ!$A$5:$K$1101,5,FALSE)</f>
        <v>Сосновоборск</v>
      </c>
      <c r="F16" s="563">
        <v>11.8</v>
      </c>
      <c r="G16" s="563">
        <v>11</v>
      </c>
      <c r="H16" s="537">
        <v>2</v>
      </c>
      <c r="I16" s="562"/>
      <c r="J16" s="564" t="str">
        <f>VLOOKUP($K16,УЧАСТНИКИ!$A$5:$K$1101,10,FALSE)</f>
        <v>Сосновский С.В.</v>
      </c>
      <c r="K16" s="420" t="s">
        <v>1440</v>
      </c>
    </row>
    <row r="17" spans="1:24" ht="25.5" customHeight="1" x14ac:dyDescent="0.25">
      <c r="A17" s="560">
        <v>8</v>
      </c>
      <c r="B17" s="561" t="str">
        <f>VLOOKUP($K17,УЧАСТНИКИ!$A$5:$K$1101,3,FALSE)</f>
        <v>Иванов Павел</v>
      </c>
      <c r="C17" s="562">
        <f>VLOOKUP($K17,УЧАСТНИКИ!$A$5:$K$1101,4,FALSE)</f>
        <v>2005</v>
      </c>
      <c r="D17" s="536" t="str">
        <f>VLOOKUP($K17,УЧАСТНИКИ!$A$5:$K$1101,8,FALSE)</f>
        <v>2</v>
      </c>
      <c r="E17" s="561" t="str">
        <f>VLOOKUP($K17,УЧАСТНИКИ!$A$5:$K$1101,5,FALSE)</f>
        <v>ЗАТО Зеленогорск</v>
      </c>
      <c r="F17" s="563">
        <v>11.8</v>
      </c>
      <c r="G17" s="563">
        <v>10</v>
      </c>
      <c r="H17" s="537">
        <v>2</v>
      </c>
      <c r="I17" s="562"/>
      <c r="J17" s="564" t="str">
        <f>VLOOKUP($K17,УЧАСТНИКИ!$A$5:$K$1101,10,FALSE)</f>
        <v>Леоненко С.Г., Л.С.</v>
      </c>
      <c r="K17" s="420" t="s">
        <v>1363</v>
      </c>
    </row>
    <row r="18" spans="1:24" ht="25.5" customHeight="1" x14ac:dyDescent="0.25">
      <c r="A18" s="560">
        <v>9</v>
      </c>
      <c r="B18" s="561" t="str">
        <f>VLOOKUP($K18,УЧАСТНИКИ!$A$5:$K$1101,3,FALSE)</f>
        <v>Квашин Игорь</v>
      </c>
      <c r="C18" s="562">
        <f>VLOOKUP($K18,УЧАСТНИКИ!$A$5:$K$1101,4,FALSE)</f>
        <v>2006</v>
      </c>
      <c r="D18" s="536">
        <f>VLOOKUP($K18,УЧАСТНИКИ!$A$5:$K$1101,8,FALSE)</f>
        <v>2</v>
      </c>
      <c r="E18" s="561" t="str">
        <f>VLOOKUP($K18,УЧАСТНИКИ!$A$5:$K$1101,5,FALSE)</f>
        <v>Сосновоборск</v>
      </c>
      <c r="F18" s="563">
        <v>11.9</v>
      </c>
      <c r="G18" s="563">
        <v>9</v>
      </c>
      <c r="H18" s="537">
        <v>3</v>
      </c>
      <c r="I18" s="562"/>
      <c r="J18" s="564" t="str">
        <f>VLOOKUP($K18,УЧАСТНИКИ!$A$5:$K$1101,10,FALSE)</f>
        <v>Куницыны Е.В., Л.С.</v>
      </c>
      <c r="K18" s="420" t="s">
        <v>1334</v>
      </c>
    </row>
    <row r="19" spans="1:24" ht="25.5" customHeight="1" x14ac:dyDescent="0.25">
      <c r="A19" s="560">
        <v>10</v>
      </c>
      <c r="B19" s="561" t="str">
        <f>VLOOKUP($K19,УЧАСТНИКИ!$A$5:$K$1101,3,FALSE)</f>
        <v>Колмаков Влаадислав</v>
      </c>
      <c r="C19" s="562">
        <f>VLOOKUP($K19,УЧАСТНИКИ!$A$5:$K$1101,4,FALSE)</f>
        <v>2006</v>
      </c>
      <c r="D19" s="536" t="str">
        <f>VLOOKUP($K19,УЧАСТНИКИ!$A$5:$K$1101,8,FALSE)</f>
        <v>1</v>
      </c>
      <c r="E19" s="561" t="str">
        <f>VLOOKUP($K19,УЧАСТНИКИ!$A$5:$K$1101,5,FALSE)</f>
        <v>Минусинск</v>
      </c>
      <c r="F19" s="563">
        <v>11.9</v>
      </c>
      <c r="G19" s="563">
        <v>8</v>
      </c>
      <c r="H19" s="537">
        <v>3</v>
      </c>
      <c r="I19" s="562"/>
      <c r="J19" s="564" t="str">
        <f>VLOOKUP($K19,УЧАСТНИКИ!$A$5:$K$1101,10,FALSE)</f>
        <v>Волков В.В.</v>
      </c>
      <c r="K19" s="420" t="s">
        <v>1402</v>
      </c>
    </row>
    <row r="20" spans="1:24" ht="25.5" customHeight="1" x14ac:dyDescent="0.25">
      <c r="A20" s="560">
        <v>11</v>
      </c>
      <c r="B20" s="561" t="str">
        <f>VLOOKUP($K20,УЧАСТНИКИ!$A$5:$K$1101,3,FALSE)</f>
        <v>Чудин Сергей</v>
      </c>
      <c r="C20" s="562">
        <f>VLOOKUP($K20,УЧАСТНИКИ!$A$5:$K$1101,4,FALSE)</f>
        <v>1986</v>
      </c>
      <c r="D20" s="536" t="str">
        <f>VLOOKUP($K20,УЧАСТНИКИ!$A$5:$K$1101,8,FALSE)</f>
        <v>1</v>
      </c>
      <c r="E20" s="561" t="str">
        <f>VLOOKUP($K20,УЧАСТНИКИ!$A$5:$K$1101,5,FALSE)</f>
        <v>Шарыпово</v>
      </c>
      <c r="F20" s="563">
        <v>12.1</v>
      </c>
      <c r="G20" s="563">
        <v>7</v>
      </c>
      <c r="H20" s="537">
        <v>3</v>
      </c>
      <c r="I20" s="562"/>
      <c r="J20" s="564" t="str">
        <f>VLOOKUP($K20,УЧАСТНИКИ!$A$5:$K$1101,10,FALSE)</f>
        <v>Жильцова Г.В.</v>
      </c>
      <c r="K20" s="420" t="s">
        <v>251</v>
      </c>
    </row>
    <row r="21" spans="1:24" ht="25.5" customHeight="1" x14ac:dyDescent="0.25">
      <c r="A21" s="560">
        <v>12</v>
      </c>
      <c r="B21" s="561" t="str">
        <f>VLOOKUP($K21,УЧАСТНИКИ!$A$5:$K$1101,3,FALSE)</f>
        <v>Усков Дмитрий</v>
      </c>
      <c r="C21" s="562">
        <f>VLOOKUP($K21,УЧАСТНИКИ!$A$5:$K$1101,4,FALSE)</f>
        <v>1999</v>
      </c>
      <c r="D21" s="536">
        <f>VLOOKUP($K21,УЧАСТНИКИ!$A$5:$K$1101,8,FALSE)</f>
        <v>1</v>
      </c>
      <c r="E21" s="561" t="str">
        <f>VLOOKUP($K21,УЧАСТНИКИ!$A$5:$K$1101,5,FALSE)</f>
        <v>Минусинск</v>
      </c>
      <c r="F21" s="563">
        <v>12.2</v>
      </c>
      <c r="G21" s="563">
        <v>6</v>
      </c>
      <c r="H21" s="537">
        <v>3</v>
      </c>
      <c r="I21" s="562"/>
      <c r="J21" s="564" t="str">
        <f>VLOOKUP($K21,УЧАСТНИКИ!$A$5:$K$1101,10,FALSE)</f>
        <v>Киреева О.В.</v>
      </c>
      <c r="K21" s="420" t="s">
        <v>1410</v>
      </c>
    </row>
    <row r="22" spans="1:24" ht="25.5" customHeight="1" x14ac:dyDescent="0.25">
      <c r="A22" s="560">
        <v>13</v>
      </c>
      <c r="B22" s="561" t="str">
        <f>VLOOKUP($K22,УЧАСТНИКИ!$A$5:$K$1101,3,FALSE)</f>
        <v xml:space="preserve">Гумнов Максим </v>
      </c>
      <c r="C22" s="562">
        <f>VLOOKUP($K22,УЧАСТНИКИ!$A$5:$K$1101,4,FALSE)</f>
        <v>2003</v>
      </c>
      <c r="D22" s="536">
        <f>VLOOKUP($K22,УЧАСТНИКИ!$A$5:$K$1101,8,FALSE)</f>
        <v>2</v>
      </c>
      <c r="E22" s="561" t="str">
        <f>VLOOKUP($K22,УЧАСТНИКИ!$A$5:$K$1101,5,FALSE)</f>
        <v>Назарово</v>
      </c>
      <c r="F22" s="563">
        <v>12.2</v>
      </c>
      <c r="G22" s="563">
        <v>5</v>
      </c>
      <c r="H22" s="537">
        <v>3</v>
      </c>
      <c r="I22" s="562"/>
      <c r="J22" s="564" t="str">
        <f>VLOOKUP($K22,УЧАСТНИКИ!$A$5:$K$1101,10,FALSE)</f>
        <v>Малюченко В.Ф.</v>
      </c>
      <c r="K22" s="420" t="s">
        <v>255</v>
      </c>
    </row>
    <row r="23" spans="1:24" ht="25.5" customHeight="1" x14ac:dyDescent="0.25">
      <c r="A23" s="560">
        <v>14</v>
      </c>
      <c r="B23" s="561" t="str">
        <f>VLOOKUP($K23,УЧАСТНИКИ!$A$5:$K$1101,3,FALSE)</f>
        <v>Сидельников Александр</v>
      </c>
      <c r="C23" s="562">
        <f>VLOOKUP($K23,УЧАСТНИКИ!$A$5:$K$1101,4,FALSE)</f>
        <v>2006</v>
      </c>
      <c r="D23" s="536" t="str">
        <f>VLOOKUP($K23,УЧАСТНИКИ!$A$5:$K$1101,8,FALSE)</f>
        <v>2</v>
      </c>
      <c r="E23" s="561" t="str">
        <f>VLOOKUP($K23,УЧАСТНИКИ!$A$5:$K$1101,5,FALSE)</f>
        <v>Шарыпово</v>
      </c>
      <c r="F23" s="563">
        <v>12.3</v>
      </c>
      <c r="G23" s="563">
        <v>4</v>
      </c>
      <c r="H23" s="537">
        <v>3</v>
      </c>
      <c r="I23" s="562"/>
      <c r="J23" s="564" t="str">
        <f>VLOOKUP($K23,УЧАСТНИКИ!$A$5:$K$1101,10,FALSE)</f>
        <v>Жильцова Г.В.</v>
      </c>
      <c r="K23" s="420" t="s">
        <v>248</v>
      </c>
    </row>
    <row r="24" spans="1:24" ht="25.5" customHeight="1" x14ac:dyDescent="0.25">
      <c r="A24" s="560">
        <v>15</v>
      </c>
      <c r="B24" s="561" t="str">
        <f>VLOOKUP($K24,УЧАСТНИКИ!$A$5:$K$1101,3,FALSE)</f>
        <v>Квашин Илья</v>
      </c>
      <c r="C24" s="562">
        <f>VLOOKUP($K24,УЧАСТНИКИ!$A$5:$K$1101,4,FALSE)</f>
        <v>2006</v>
      </c>
      <c r="D24" s="536">
        <f>VLOOKUP($K24,УЧАСТНИКИ!$A$5:$K$1101,8,FALSE)</f>
        <v>2</v>
      </c>
      <c r="E24" s="561" t="str">
        <f>VLOOKUP($K24,УЧАСТНИКИ!$A$5:$K$1101,5,FALSE)</f>
        <v>Сосновоборск</v>
      </c>
      <c r="F24" s="563">
        <v>12.4</v>
      </c>
      <c r="G24" s="563">
        <v>3</v>
      </c>
      <c r="H24" s="537">
        <v>3</v>
      </c>
      <c r="I24" s="562"/>
      <c r="J24" s="564" t="str">
        <f>VLOOKUP($K24,УЧАСТНИКИ!$A$5:$K$1101,10,FALSE)</f>
        <v>Куницыны Е.В., Л.С.</v>
      </c>
      <c r="K24" s="420" t="s">
        <v>1330</v>
      </c>
    </row>
    <row r="25" spans="1:24" ht="25.5" customHeight="1" thickBot="1" x14ac:dyDescent="0.3">
      <c r="A25" s="964">
        <v>16</v>
      </c>
      <c r="B25" s="568" t="str">
        <f>VLOOKUP($K25,УЧАСТНИКИ!$A$5:$K$1101,3,FALSE)</f>
        <v>Ершов Иван</v>
      </c>
      <c r="C25" s="569">
        <f>VLOOKUP($K25,УЧАСТНИКИ!$A$5:$K$1101,4,FALSE)</f>
        <v>2003</v>
      </c>
      <c r="D25" s="565" t="str">
        <f>VLOOKUP($K25,УЧАСТНИКИ!$A$5:$K$1101,8,FALSE)</f>
        <v>1</v>
      </c>
      <c r="E25" s="568" t="str">
        <f>VLOOKUP($K25,УЧАСТНИКИ!$A$5:$K$1101,5,FALSE)</f>
        <v>ЗАТО Железногорск</v>
      </c>
      <c r="F25" s="965">
        <v>12.4</v>
      </c>
      <c r="G25" s="965">
        <v>2</v>
      </c>
      <c r="H25" s="966">
        <v>3</v>
      </c>
      <c r="I25" s="569"/>
      <c r="J25" s="571" t="str">
        <f>VLOOKUP($K25,УЧАСТНИКИ!$A$5:$K$1101,10,FALSE)</f>
        <v>Нехаева Т.К., Панихин И.И.</v>
      </c>
      <c r="K25" s="420" t="s">
        <v>289</v>
      </c>
    </row>
    <row r="26" spans="1:24" ht="25.5" hidden="1" customHeight="1" thickBot="1" x14ac:dyDescent="0.3">
      <c r="A26" s="1208" t="s">
        <v>435</v>
      </c>
      <c r="B26" s="1209"/>
      <c r="C26" s="1209"/>
      <c r="D26" s="1209"/>
      <c r="E26" s="1209"/>
      <c r="F26" s="1209"/>
      <c r="G26" s="1209"/>
      <c r="H26" s="1209"/>
      <c r="I26" s="1209"/>
      <c r="J26" s="1210"/>
      <c r="K26" s="451"/>
      <c r="P26" s="416" t="s">
        <v>113</v>
      </c>
      <c r="Q26" s="416" t="s">
        <v>114</v>
      </c>
      <c r="R26" s="416" t="s">
        <v>115</v>
      </c>
      <c r="S26" s="416">
        <v>1</v>
      </c>
      <c r="T26" s="194">
        <v>2</v>
      </c>
      <c r="U26" s="194" t="s">
        <v>42</v>
      </c>
      <c r="V26" s="194" t="s">
        <v>116</v>
      </c>
      <c r="W26" s="416" t="s">
        <v>117</v>
      </c>
      <c r="X26" s="416" t="s">
        <v>118</v>
      </c>
    </row>
    <row r="27" spans="1:24" ht="25.5" hidden="1" customHeight="1" thickBot="1" x14ac:dyDescent="0.3">
      <c r="A27" s="120" t="s">
        <v>51</v>
      </c>
      <c r="B27" s="120" t="s">
        <v>63</v>
      </c>
      <c r="C27" s="120" t="s">
        <v>68</v>
      </c>
      <c r="D27" s="120" t="s">
        <v>9</v>
      </c>
      <c r="E27" s="120" t="s">
        <v>97</v>
      </c>
      <c r="F27" s="126" t="s">
        <v>19</v>
      </c>
      <c r="G27" s="126"/>
      <c r="H27" s="120" t="s">
        <v>12</v>
      </c>
      <c r="I27" s="120" t="s">
        <v>13</v>
      </c>
      <c r="J27" s="122" t="s">
        <v>14</v>
      </c>
      <c r="K27" s="451" t="s">
        <v>434</v>
      </c>
      <c r="P27" s="207">
        <v>194</v>
      </c>
      <c r="Q27" s="207">
        <v>184</v>
      </c>
      <c r="R27" s="207">
        <v>175</v>
      </c>
      <c r="S27" s="208">
        <v>165</v>
      </c>
      <c r="T27" s="208">
        <v>150</v>
      </c>
      <c r="U27" s="208">
        <v>140</v>
      </c>
      <c r="V27" s="208">
        <v>130</v>
      </c>
      <c r="W27" s="208">
        <v>120</v>
      </c>
      <c r="X27" s="209">
        <v>110</v>
      </c>
    </row>
    <row r="28" spans="1:24" ht="25.5" hidden="1" customHeight="1" x14ac:dyDescent="0.25">
      <c r="A28" s="524">
        <v>1</v>
      </c>
      <c r="B28" s="525" t="e">
        <f>VLOOKUP($K28,УЧАСТНИКИ!$A$5:$K$1101,3,FALSE)</f>
        <v>#N/A</v>
      </c>
      <c r="C28" s="526" t="e">
        <f>VLOOKUP($K28,УЧАСТНИКИ!$A$5:$K$1101,4,FALSE)</f>
        <v>#N/A</v>
      </c>
      <c r="D28" s="527" t="e">
        <f>VLOOKUP($K28,УЧАСТНИКИ!$A$5:$K$1101,8,FALSE)</f>
        <v>#N/A</v>
      </c>
      <c r="E28" s="525" t="e">
        <f>VLOOKUP($K28,УЧАСТНИКИ!$A$5:$K$1101,5,FALSE)</f>
        <v>#N/A</v>
      </c>
      <c r="F28" s="528">
        <v>11</v>
      </c>
      <c r="G28" s="528"/>
      <c r="H28" s="529" t="str">
        <f>IF(F28&lt;=ЕВСК!$G$11,"КМС",IF(F28&lt;=ЕВСК!$H$11,"1",IF(F28&lt;=ЕВСК!$I$11,"2",IF(F28&lt;=ЕВСК!$J$11,"3",IF(F28&lt;=ЕВСК!$K$11,"1юн",IF(F28&lt;=ЕВСК!$L$11,"2юн",IF(F28&lt;=ЕВСК!$M$11,"3юн",IF(F28&gt;ЕВСК!$M$11,"б/р"))))))))</f>
        <v>1</v>
      </c>
      <c r="I28" s="526"/>
      <c r="J28" s="525" t="e">
        <f>VLOOKUP($K28,УЧАСТНИКИ!$A$5:$K$1101,10,FALSE)</f>
        <v>#N/A</v>
      </c>
      <c r="K28" s="420" t="s">
        <v>420</v>
      </c>
    </row>
    <row r="29" spans="1:24" ht="25.5" hidden="1" customHeight="1" x14ac:dyDescent="0.25">
      <c r="A29" s="524">
        <v>2</v>
      </c>
      <c r="B29" s="525" t="e">
        <f>VLOOKUP($K29,УЧАСТНИКИ!$A$5:$K$1101,3,FALSE)</f>
        <v>#N/A</v>
      </c>
      <c r="C29" s="526" t="e">
        <f>VLOOKUP($K29,УЧАСТНИКИ!$A$5:$K$1101,4,FALSE)</f>
        <v>#N/A</v>
      </c>
      <c r="D29" s="527" t="e">
        <f>VLOOKUP($K29,УЧАСТНИКИ!$A$5:$K$1101,8,FALSE)</f>
        <v>#N/A</v>
      </c>
      <c r="E29" s="525" t="e">
        <f>VLOOKUP($K29,УЧАСТНИКИ!$A$5:$K$1101,5,FALSE)</f>
        <v>#N/A</v>
      </c>
      <c r="F29" s="528">
        <v>188</v>
      </c>
      <c r="G29" s="528"/>
      <c r="H29" s="529" t="str">
        <f>IF(F29&lt;=ЕВСК!$G$11,"КМС",IF(F29&lt;=ЕВСК!$H$11,"1",IF(F29&lt;=ЕВСК!$I$11,"2",IF(F29&lt;=ЕВСК!$J$11,"3",IF(F29&lt;=ЕВСК!$K$11,"1юн",IF(F29&lt;=ЕВСК!$L$11,"2юн",IF(F29&lt;=ЕВСК!$M$11,"3юн",IF(F29&gt;ЕВСК!$M$11,"б/р"))))))))</f>
        <v>б/р</v>
      </c>
      <c r="I29" s="526"/>
      <c r="J29" s="525" t="e">
        <f>VLOOKUP($K29,УЧАСТНИКИ!$A$5:$K$1101,10,FALSE)</f>
        <v>#N/A</v>
      </c>
      <c r="K29" s="420" t="s">
        <v>263</v>
      </c>
    </row>
    <row r="30" spans="1:24" ht="25.5" hidden="1" customHeight="1" x14ac:dyDescent="0.25">
      <c r="A30" s="524">
        <v>3</v>
      </c>
      <c r="B30" s="525" t="e">
        <f>VLOOKUP($K30,УЧАСТНИКИ!$A$5:$K$1101,3,FALSE)</f>
        <v>#N/A</v>
      </c>
      <c r="C30" s="526" t="e">
        <f>VLOOKUP($K30,УЧАСТНИКИ!$A$5:$K$1101,4,FALSE)</f>
        <v>#N/A</v>
      </c>
      <c r="D30" s="527" t="e">
        <f>VLOOKUP($K30,УЧАСТНИКИ!$A$5:$K$1101,8,FALSE)</f>
        <v>#N/A</v>
      </c>
      <c r="E30" s="525" t="e">
        <f>VLOOKUP($K30,УЧАСТНИКИ!$A$5:$K$1101,5,FALSE)</f>
        <v>#N/A</v>
      </c>
      <c r="F30" s="528">
        <v>181</v>
      </c>
      <c r="G30" s="528"/>
      <c r="H30" s="529" t="str">
        <f>IF(F30&lt;=ЕВСК!$G$11,"КМС",IF(F30&lt;=ЕВСК!$H$11,"1",IF(F30&lt;=ЕВСК!$I$11,"2",IF(F30&lt;=ЕВСК!$J$11,"3",IF(F30&lt;=ЕВСК!$K$11,"1юн",IF(F30&lt;=ЕВСК!$L$11,"2юн",IF(F30&lt;=ЕВСК!$M$11,"3юн",IF(F30&gt;ЕВСК!$M$11,"б/р"))))))))</f>
        <v>б/р</v>
      </c>
      <c r="I30" s="526"/>
      <c r="J30" s="525" t="e">
        <f>VLOOKUP($K30,УЧАСТНИКИ!$A$5:$K$1101,10,FALSE)</f>
        <v>#N/A</v>
      </c>
    </row>
    <row r="31" spans="1:24" ht="25.5" hidden="1" customHeight="1" x14ac:dyDescent="0.25">
      <c r="A31" s="524">
        <v>4</v>
      </c>
      <c r="B31" s="525" t="e">
        <f>VLOOKUP($K31,УЧАСТНИКИ!$A$5:$K$1101,3,FALSE)</f>
        <v>#N/A</v>
      </c>
      <c r="C31" s="526" t="e">
        <f>VLOOKUP($K31,УЧАСТНИКИ!$A$5:$K$1101,4,FALSE)</f>
        <v>#N/A</v>
      </c>
      <c r="D31" s="527" t="e">
        <f>VLOOKUP($K31,УЧАСТНИКИ!$A$5:$K$1101,8,FALSE)</f>
        <v>#N/A</v>
      </c>
      <c r="E31" s="525" t="e">
        <f>VLOOKUP($K31,УЧАСТНИКИ!$A$5:$K$1101,5,FALSE)</f>
        <v>#N/A</v>
      </c>
      <c r="F31" s="528">
        <v>174</v>
      </c>
      <c r="G31" s="528"/>
      <c r="H31" s="529" t="str">
        <f>IF(F31&lt;=ЕВСК!$G$11,"КМС",IF(F31&lt;=ЕВСК!$H$11,"1",IF(F31&lt;=ЕВСК!$I$11,"2",IF(F31&lt;=ЕВСК!$J$11,"3",IF(F31&lt;=ЕВСК!$K$11,"1юн",IF(F31&lt;=ЕВСК!$L$11,"2юн",IF(F31&lt;=ЕВСК!$M$11,"3юн",IF(F31&gt;ЕВСК!$M$11,"б/р"))))))))</f>
        <v>б/р</v>
      </c>
      <c r="I31" s="526"/>
      <c r="J31" s="525" t="e">
        <f>VLOOKUP($K31,УЧАСТНИКИ!$A$5:$K$1101,10,FALSE)</f>
        <v>#N/A</v>
      </c>
    </row>
    <row r="32" spans="1:24" ht="25.5" hidden="1" customHeight="1" x14ac:dyDescent="0.25">
      <c r="A32" s="524">
        <v>5</v>
      </c>
      <c r="B32" s="525" t="e">
        <f>VLOOKUP($K32,УЧАСТНИКИ!$A$5:$K$1101,3,FALSE)</f>
        <v>#N/A</v>
      </c>
      <c r="C32" s="526" t="e">
        <f>VLOOKUP($K32,УЧАСТНИКИ!$A$5:$K$1101,4,FALSE)</f>
        <v>#N/A</v>
      </c>
      <c r="D32" s="527" t="e">
        <f>VLOOKUP($K32,УЧАСТНИКИ!$A$5:$K$1101,8,FALSE)</f>
        <v>#N/A</v>
      </c>
      <c r="E32" s="525" t="e">
        <f>VLOOKUP($K32,УЧАСТНИКИ!$A$5:$K$1101,5,FALSE)</f>
        <v>#N/A</v>
      </c>
      <c r="F32" s="528">
        <v>167</v>
      </c>
      <c r="G32" s="528"/>
      <c r="H32" s="529" t="str">
        <f>IF(F32&lt;=ЕВСК!$G$11,"КМС",IF(F32&lt;=ЕВСК!$H$11,"1",IF(F32&lt;=ЕВСК!$I$11,"2",IF(F32&lt;=ЕВСК!$J$11,"3",IF(F32&lt;=ЕВСК!$K$11,"1юн",IF(F32&lt;=ЕВСК!$L$11,"2юн",IF(F32&lt;=ЕВСК!$M$11,"3юн",IF(F32&gt;ЕВСК!$M$11,"б/р"))))))))</f>
        <v>б/р</v>
      </c>
      <c r="I32" s="526"/>
      <c r="J32" s="525" t="e">
        <f>VLOOKUP($K32,УЧАСТНИКИ!$A$5:$K$1101,10,FALSE)</f>
        <v>#N/A</v>
      </c>
    </row>
    <row r="33" spans="1:11" ht="25.5" hidden="1" customHeight="1" x14ac:dyDescent="0.25">
      <c r="A33" s="524">
        <v>6</v>
      </c>
      <c r="B33" s="525" t="e">
        <f>VLOOKUP($K33,УЧАСТНИКИ!$A$5:$K$1101,3,FALSE)</f>
        <v>#N/A</v>
      </c>
      <c r="C33" s="526" t="e">
        <f>VLOOKUP($K33,УЧАСТНИКИ!$A$5:$K$1101,4,FALSE)</f>
        <v>#N/A</v>
      </c>
      <c r="D33" s="527" t="e">
        <f>VLOOKUP($K33,УЧАСТНИКИ!$A$5:$K$1101,8,FALSE)</f>
        <v>#N/A</v>
      </c>
      <c r="E33" s="525" t="e">
        <f>VLOOKUP($K33,УЧАСТНИКИ!$A$5:$K$1101,5,FALSE)</f>
        <v>#N/A</v>
      </c>
      <c r="F33" s="528">
        <v>160</v>
      </c>
      <c r="G33" s="528"/>
      <c r="H33" s="529" t="str">
        <f>IF(F33&lt;=ЕВСК!$G$11,"КМС",IF(F33&lt;=ЕВСК!$H$11,"1",IF(F33&lt;=ЕВСК!$I$11,"2",IF(F33&lt;=ЕВСК!$J$11,"3",IF(F33&lt;=ЕВСК!$K$11,"1юн",IF(F33&lt;=ЕВСК!$L$11,"2юн",IF(F33&lt;=ЕВСК!$M$11,"3юн",IF(F33&gt;ЕВСК!$M$11,"б/р"))))))))</f>
        <v>б/р</v>
      </c>
      <c r="I33" s="526"/>
      <c r="J33" s="525" t="e">
        <f>VLOOKUP($K33,УЧАСТНИКИ!$A$5:$K$1101,10,FALSE)</f>
        <v>#N/A</v>
      </c>
    </row>
    <row r="34" spans="1:11" ht="25.5" hidden="1" customHeight="1" x14ac:dyDescent="0.25">
      <c r="A34" s="524">
        <v>7</v>
      </c>
      <c r="B34" s="525" t="e">
        <f>VLOOKUP($K34,УЧАСТНИКИ!$A$5:$K$1101,3,FALSE)</f>
        <v>#N/A</v>
      </c>
      <c r="C34" s="526" t="e">
        <f>VLOOKUP($K34,УЧАСТНИКИ!$A$5:$K$1101,4,FALSE)</f>
        <v>#N/A</v>
      </c>
      <c r="D34" s="527" t="e">
        <f>VLOOKUP($K34,УЧАСТНИКИ!$A$5:$K$1101,8,FALSE)</f>
        <v>#N/A</v>
      </c>
      <c r="E34" s="525" t="e">
        <f>VLOOKUP($K34,УЧАСТНИКИ!$A$5:$K$1101,5,FALSE)</f>
        <v>#N/A</v>
      </c>
      <c r="F34" s="528">
        <v>153</v>
      </c>
      <c r="G34" s="528"/>
      <c r="H34" s="529" t="str">
        <f>IF(F34&lt;=ЕВСК!$G$11,"КМС",IF(F34&lt;=ЕВСК!$H$11,"1",IF(F34&lt;=ЕВСК!$I$11,"2",IF(F34&lt;=ЕВСК!$J$11,"3",IF(F34&lt;=ЕВСК!$K$11,"1юн",IF(F34&lt;=ЕВСК!$L$11,"2юн",IF(F34&lt;=ЕВСК!$M$11,"3юн",IF(F34&gt;ЕВСК!$M$11,"б/р"))))))))</f>
        <v>б/р</v>
      </c>
      <c r="I34" s="526"/>
      <c r="J34" s="525" t="e">
        <f>VLOOKUP($K34,УЧАСТНИКИ!$A$5:$K$1101,10,FALSE)</f>
        <v>#N/A</v>
      </c>
      <c r="K34" s="420" t="s">
        <v>86</v>
      </c>
    </row>
    <row r="35" spans="1:11" ht="25.5" hidden="1" customHeight="1" x14ac:dyDescent="0.25">
      <c r="A35" s="524">
        <v>8</v>
      </c>
      <c r="B35" s="525" t="e">
        <f>VLOOKUP($K35,УЧАСТНИКИ!$A$5:$K$1101,3,FALSE)</f>
        <v>#N/A</v>
      </c>
      <c r="C35" s="526" t="e">
        <f>VLOOKUP($K35,УЧАСТНИКИ!$A$5:$K$1101,4,FALSE)</f>
        <v>#N/A</v>
      </c>
      <c r="D35" s="527" t="e">
        <f>VLOOKUP($K35,УЧАСТНИКИ!$A$5:$K$1101,8,FALSE)</f>
        <v>#N/A</v>
      </c>
      <c r="E35" s="525" t="e">
        <f>VLOOKUP($K35,УЧАСТНИКИ!$A$5:$K$1101,5,FALSE)</f>
        <v>#N/A</v>
      </c>
      <c r="F35" s="528">
        <v>146</v>
      </c>
      <c r="G35" s="528"/>
      <c r="H35" s="529" t="str">
        <f>IF(F35&lt;=ЕВСК!$G$11,"КМС",IF(F35&lt;=ЕВСК!$H$11,"1",IF(F35&lt;=ЕВСК!$I$11,"2",IF(F35&lt;=ЕВСК!$J$11,"3",IF(F35&lt;=ЕВСК!$K$11,"1юн",IF(F35&lt;=ЕВСК!$L$11,"2юн",IF(F35&lt;=ЕВСК!$M$11,"3юн",IF(F35&gt;ЕВСК!$M$11,"б/р"))))))))</f>
        <v>б/р</v>
      </c>
      <c r="I35" s="526"/>
      <c r="J35" s="525" t="e">
        <f>VLOOKUP($K35,УЧАСТНИКИ!$A$5:$K$1101,10,FALSE)</f>
        <v>#N/A</v>
      </c>
    </row>
    <row r="36" spans="1:11" ht="25.5" hidden="1" customHeight="1" x14ac:dyDescent="0.25">
      <c r="A36" s="524">
        <v>9</v>
      </c>
      <c r="B36" s="525" t="e">
        <f>VLOOKUP($K36,УЧАСТНИКИ!$A$5:$K$1101,3,FALSE)</f>
        <v>#N/A</v>
      </c>
      <c r="C36" s="526" t="e">
        <f>VLOOKUP($K36,УЧАСТНИКИ!$A$5:$K$1101,4,FALSE)</f>
        <v>#N/A</v>
      </c>
      <c r="D36" s="527" t="e">
        <f>VLOOKUP($K36,УЧАСТНИКИ!$A$5:$K$1101,8,FALSE)</f>
        <v>#N/A</v>
      </c>
      <c r="E36" s="525" t="e">
        <f>VLOOKUP($K36,УЧАСТНИКИ!$A$5:$K$1101,5,FALSE)</f>
        <v>#N/A</v>
      </c>
      <c r="F36" s="528">
        <v>147</v>
      </c>
      <c r="G36" s="528"/>
      <c r="H36" s="529" t="str">
        <f>IF(F36&lt;=ЕВСК!$G$11,"КМС",IF(F36&lt;=ЕВСК!$H$11,"1",IF(F36&lt;=ЕВСК!$I$11,"2",IF(F36&lt;=ЕВСК!$J$11,"3",IF(F36&lt;=ЕВСК!$K$11,"1юн",IF(F36&lt;=ЕВСК!$L$11,"2юн",IF(F36&lt;=ЕВСК!$M$11,"3юн",IF(F36&gt;ЕВСК!$M$11,"б/р"))))))))</f>
        <v>б/р</v>
      </c>
      <c r="I36" s="526"/>
      <c r="J36" s="525" t="e">
        <f>VLOOKUP($K36,УЧАСТНИКИ!$A$5:$K$1101,10,FALSE)</f>
        <v>#N/A</v>
      </c>
    </row>
    <row r="37" spans="1:11" ht="25.5" hidden="1" customHeight="1" x14ac:dyDescent="0.25">
      <c r="A37" s="524">
        <v>10</v>
      </c>
      <c r="B37" s="525" t="e">
        <f>VLOOKUP($K37,УЧАСТНИКИ!$A$5:$K$1101,3,FALSE)</f>
        <v>#N/A</v>
      </c>
      <c r="C37" s="526" t="e">
        <f>VLOOKUP($K37,УЧАСТНИКИ!$A$5:$K$1101,4,FALSE)</f>
        <v>#N/A</v>
      </c>
      <c r="D37" s="527" t="e">
        <f>VLOOKUP($K37,УЧАСТНИКИ!$A$5:$K$1101,8,FALSE)</f>
        <v>#N/A</v>
      </c>
      <c r="E37" s="525" t="e">
        <f>VLOOKUP($K37,УЧАСТНИКИ!$A$5:$K$1101,5,FALSE)</f>
        <v>#N/A</v>
      </c>
      <c r="F37" s="528">
        <v>148</v>
      </c>
      <c r="G37" s="528"/>
      <c r="H37" s="529" t="str">
        <f>IF(F37&lt;=ЕВСК!$G$11,"КМС",IF(F37&lt;=ЕВСК!$H$11,"1",IF(F37&lt;=ЕВСК!$I$11,"2",IF(F37&lt;=ЕВСК!$J$11,"3",IF(F37&lt;=ЕВСК!$K$11,"1юн",IF(F37&lt;=ЕВСК!$L$11,"2юн",IF(F37&lt;=ЕВСК!$M$11,"3юн",IF(F37&gt;ЕВСК!$M$11,"б/р"))))))))</f>
        <v>б/р</v>
      </c>
      <c r="I37" s="526"/>
      <c r="J37" s="525" t="e">
        <f>VLOOKUP($K37,УЧАСТНИКИ!$A$5:$K$1101,10,FALSE)</f>
        <v>#N/A</v>
      </c>
    </row>
    <row r="38" spans="1:11" ht="25.5" hidden="1" customHeight="1" x14ac:dyDescent="0.25">
      <c r="A38" s="524">
        <v>11</v>
      </c>
      <c r="B38" s="525" t="e">
        <f>VLOOKUP($K38,УЧАСТНИКИ!$A$5:$K$1101,3,FALSE)</f>
        <v>#N/A</v>
      </c>
      <c r="C38" s="526" t="e">
        <f>VLOOKUP($K38,УЧАСТНИКИ!$A$5:$K$1101,4,FALSE)</f>
        <v>#N/A</v>
      </c>
      <c r="D38" s="527" t="e">
        <f>VLOOKUP($K38,УЧАСТНИКИ!$A$5:$K$1101,8,FALSE)</f>
        <v>#N/A</v>
      </c>
      <c r="E38" s="525" t="e">
        <f>VLOOKUP($K38,УЧАСТНИКИ!$A$5:$K$1101,5,FALSE)</f>
        <v>#N/A</v>
      </c>
      <c r="F38" s="528">
        <v>149</v>
      </c>
      <c r="G38" s="528"/>
      <c r="H38" s="529" t="str">
        <f>IF(F38&lt;=ЕВСК!$G$11,"КМС",IF(F38&lt;=ЕВСК!$H$11,"1",IF(F38&lt;=ЕВСК!$I$11,"2",IF(F38&lt;=ЕВСК!$J$11,"3",IF(F38&lt;=ЕВСК!$K$11,"1юн",IF(F38&lt;=ЕВСК!$L$11,"2юн",IF(F38&lt;=ЕВСК!$M$11,"3юн",IF(F38&gt;ЕВСК!$M$11,"б/р"))))))))</f>
        <v>б/р</v>
      </c>
      <c r="I38" s="526"/>
      <c r="J38" s="525" t="e">
        <f>VLOOKUP($K38,УЧАСТНИКИ!$A$5:$K$1101,10,FALSE)</f>
        <v>#N/A</v>
      </c>
    </row>
    <row r="39" spans="1:11" ht="25.5" hidden="1" customHeight="1" x14ac:dyDescent="0.25">
      <c r="A39" s="524">
        <v>12</v>
      </c>
      <c r="B39" s="525" t="e">
        <f>VLOOKUP($K39,УЧАСТНИКИ!$A$5:$K$1101,3,FALSE)</f>
        <v>#N/A</v>
      </c>
      <c r="C39" s="526" t="e">
        <f>VLOOKUP($K39,УЧАСТНИКИ!$A$5:$K$1101,4,FALSE)</f>
        <v>#N/A</v>
      </c>
      <c r="D39" s="527" t="e">
        <f>VLOOKUP($K39,УЧАСТНИКИ!$A$5:$K$1101,8,FALSE)</f>
        <v>#N/A</v>
      </c>
      <c r="E39" s="525" t="e">
        <f>VLOOKUP($K39,УЧАСТНИКИ!$A$5:$K$1101,5,FALSE)</f>
        <v>#N/A</v>
      </c>
      <c r="F39" s="528">
        <v>150</v>
      </c>
      <c r="G39" s="528"/>
      <c r="H39" s="529" t="str">
        <f>IF(F39&lt;=ЕВСК!$G$11,"КМС",IF(F39&lt;=ЕВСК!$H$11,"1",IF(F39&lt;=ЕВСК!$I$11,"2",IF(F39&lt;=ЕВСК!$J$11,"3",IF(F39&lt;=ЕВСК!$K$11,"1юн",IF(F39&lt;=ЕВСК!$L$11,"2юн",IF(F39&lt;=ЕВСК!$M$11,"3юн",IF(F39&gt;ЕВСК!$M$11,"б/р"))))))))</f>
        <v>б/р</v>
      </c>
      <c r="I39" s="526"/>
      <c r="J39" s="525" t="e">
        <f>VLOOKUP($K39,УЧАСТНИКИ!$A$5:$K$1101,10,FALSE)</f>
        <v>#N/A</v>
      </c>
    </row>
    <row r="40" spans="1:11" ht="25.5" hidden="1" customHeight="1" x14ac:dyDescent="0.25">
      <c r="A40" s="524">
        <v>13</v>
      </c>
      <c r="B40" s="525" t="e">
        <f>VLOOKUP($K40,УЧАСТНИКИ!$A$5:$K$1101,3,FALSE)</f>
        <v>#N/A</v>
      </c>
      <c r="C40" s="526" t="e">
        <f>VLOOKUP($K40,УЧАСТНИКИ!$A$5:$K$1101,4,FALSE)</f>
        <v>#N/A</v>
      </c>
      <c r="D40" s="527" t="e">
        <f>VLOOKUP($K40,УЧАСТНИКИ!$A$5:$K$1101,8,FALSE)</f>
        <v>#N/A</v>
      </c>
      <c r="E40" s="525" t="e">
        <f>VLOOKUP($K40,УЧАСТНИКИ!$A$5:$K$1101,5,FALSE)</f>
        <v>#N/A</v>
      </c>
      <c r="F40" s="528">
        <v>151</v>
      </c>
      <c r="G40" s="528"/>
      <c r="H40" s="529" t="str">
        <f>IF(F40&lt;=ЕВСК!$G$11,"КМС",IF(F40&lt;=ЕВСК!$H$11,"1",IF(F40&lt;=ЕВСК!$I$11,"2",IF(F40&lt;=ЕВСК!$J$11,"3",IF(F40&lt;=ЕВСК!$K$11,"1юн",IF(F40&lt;=ЕВСК!$L$11,"2юн",IF(F40&lt;=ЕВСК!$M$11,"3юн",IF(F40&gt;ЕВСК!$M$11,"б/р"))))))))</f>
        <v>б/р</v>
      </c>
      <c r="I40" s="526"/>
      <c r="J40" s="525" t="e">
        <f>VLOOKUP($K40,УЧАСТНИКИ!$A$5:$K$1101,10,FALSE)</f>
        <v>#N/A</v>
      </c>
    </row>
    <row r="41" spans="1:11" ht="25.5" hidden="1" customHeight="1" x14ac:dyDescent="0.25">
      <c r="A41" s="524">
        <v>14</v>
      </c>
      <c r="B41" s="525" t="e">
        <f>VLOOKUP($K41,УЧАСТНИКИ!$A$5:$K$1101,3,FALSE)</f>
        <v>#N/A</v>
      </c>
      <c r="C41" s="526" t="e">
        <f>VLOOKUP($K41,УЧАСТНИКИ!$A$5:$K$1101,4,FALSE)</f>
        <v>#N/A</v>
      </c>
      <c r="D41" s="527" t="e">
        <f>VLOOKUP($K41,УЧАСТНИКИ!$A$5:$K$1101,8,FALSE)</f>
        <v>#N/A</v>
      </c>
      <c r="E41" s="525" t="e">
        <f>VLOOKUP($K41,УЧАСТНИКИ!$A$5:$K$1101,5,FALSE)</f>
        <v>#N/A</v>
      </c>
      <c r="F41" s="528">
        <v>152</v>
      </c>
      <c r="G41" s="528"/>
      <c r="H41" s="529" t="str">
        <f>IF(F41&lt;=ЕВСК!$G$11,"КМС",IF(F41&lt;=ЕВСК!$H$11,"1",IF(F41&lt;=ЕВСК!$I$11,"2",IF(F41&lt;=ЕВСК!$J$11,"3",IF(F41&lt;=ЕВСК!$K$11,"1юн",IF(F41&lt;=ЕВСК!$L$11,"2юн",IF(F41&lt;=ЕВСК!$M$11,"3юн",IF(F41&gt;ЕВСК!$M$11,"б/р"))))))))</f>
        <v>б/р</v>
      </c>
      <c r="I41" s="526"/>
      <c r="J41" s="525" t="e">
        <f>VLOOKUP($K41,УЧАСТНИКИ!$A$5:$K$1101,10,FALSE)</f>
        <v>#N/A</v>
      </c>
    </row>
    <row r="42" spans="1:11" ht="25.5" hidden="1" customHeight="1" x14ac:dyDescent="0.25">
      <c r="A42" s="524">
        <v>15</v>
      </c>
      <c r="B42" s="525" t="e">
        <f>VLOOKUP($K42,УЧАСТНИКИ!$A$5:$K$1101,3,FALSE)</f>
        <v>#N/A</v>
      </c>
      <c r="C42" s="526" t="e">
        <f>VLOOKUP($K42,УЧАСТНИКИ!$A$5:$K$1101,4,FALSE)</f>
        <v>#N/A</v>
      </c>
      <c r="D42" s="527" t="e">
        <f>VLOOKUP($K42,УЧАСТНИКИ!$A$5:$K$1101,8,FALSE)</f>
        <v>#N/A</v>
      </c>
      <c r="E42" s="525" t="e">
        <f>VLOOKUP($K42,УЧАСТНИКИ!$A$5:$K$1101,5,FALSE)</f>
        <v>#N/A</v>
      </c>
      <c r="F42" s="528">
        <v>153</v>
      </c>
      <c r="G42" s="528"/>
      <c r="H42" s="529" t="str">
        <f>IF(F42&lt;=ЕВСК!$G$11,"КМС",IF(F42&lt;=ЕВСК!$H$11,"1",IF(F42&lt;=ЕВСК!$I$11,"2",IF(F42&lt;=ЕВСК!$J$11,"3",IF(F42&lt;=ЕВСК!$K$11,"1юн",IF(F42&lt;=ЕВСК!$L$11,"2юн",IF(F42&lt;=ЕВСК!$M$11,"3юн",IF(F42&gt;ЕВСК!$M$11,"б/р"))))))))</f>
        <v>б/р</v>
      </c>
      <c r="I42" s="526"/>
      <c r="J42" s="525" t="e">
        <f>VLOOKUP($K42,УЧАСТНИКИ!$A$5:$K$1101,10,FALSE)</f>
        <v>#N/A</v>
      </c>
    </row>
    <row r="43" spans="1:11" ht="25.5" hidden="1" customHeight="1" x14ac:dyDescent="0.25">
      <c r="A43" s="524">
        <v>16</v>
      </c>
      <c r="B43" s="525" t="e">
        <f>VLOOKUP($K43,УЧАСТНИКИ!$A$5:$K$1101,3,FALSE)</f>
        <v>#N/A</v>
      </c>
      <c r="C43" s="526" t="e">
        <f>VLOOKUP($K43,УЧАСТНИКИ!$A$5:$K$1101,4,FALSE)</f>
        <v>#N/A</v>
      </c>
      <c r="D43" s="527" t="e">
        <f>VLOOKUP($K43,УЧАСТНИКИ!$A$5:$K$1101,8,FALSE)</f>
        <v>#N/A</v>
      </c>
      <c r="E43" s="525" t="e">
        <f>VLOOKUP($K43,УЧАСТНИКИ!$A$5:$K$1101,5,FALSE)</f>
        <v>#N/A</v>
      </c>
      <c r="F43" s="528">
        <v>154</v>
      </c>
      <c r="G43" s="528"/>
      <c r="H43" s="529" t="str">
        <f>IF(F43&lt;=ЕВСК!$G$11,"КМС",IF(F43&lt;=ЕВСК!$H$11,"1",IF(F43&lt;=ЕВСК!$I$11,"2",IF(F43&lt;=ЕВСК!$J$11,"3",IF(F43&lt;=ЕВСК!$K$11,"1юн",IF(F43&lt;=ЕВСК!$L$11,"2юн",IF(F43&lt;=ЕВСК!$M$11,"3юн",IF(F43&gt;ЕВСК!$M$11,"б/р"))))))))</f>
        <v>б/р</v>
      </c>
      <c r="I43" s="526"/>
      <c r="J43" s="525" t="e">
        <f>VLOOKUP($K43,УЧАСТНИКИ!$A$5:$K$1101,10,FALSE)</f>
        <v>#N/A</v>
      </c>
    </row>
    <row r="44" spans="1:11" ht="25.5" hidden="1" customHeight="1" x14ac:dyDescent="0.25">
      <c r="A44" s="524">
        <v>17</v>
      </c>
      <c r="B44" s="525" t="e">
        <f>VLOOKUP($K44,УЧАСТНИКИ!$A$5:$K$1101,3,FALSE)</f>
        <v>#N/A</v>
      </c>
      <c r="C44" s="526" t="e">
        <f>VLOOKUP($K44,УЧАСТНИКИ!$A$5:$K$1101,4,FALSE)</f>
        <v>#N/A</v>
      </c>
      <c r="D44" s="527" t="e">
        <f>VLOOKUP($K44,УЧАСТНИКИ!$A$5:$K$1101,8,FALSE)</f>
        <v>#N/A</v>
      </c>
      <c r="E44" s="525" t="e">
        <f>VLOOKUP($K44,УЧАСТНИКИ!$A$5:$K$1101,5,FALSE)</f>
        <v>#N/A</v>
      </c>
      <c r="F44" s="528">
        <v>155</v>
      </c>
      <c r="G44" s="528"/>
      <c r="H44" s="529" t="str">
        <f>IF(F44&lt;=ЕВСК!$G$11,"КМС",IF(F44&lt;=ЕВСК!$H$11,"1",IF(F44&lt;=ЕВСК!$I$11,"2",IF(F44&lt;=ЕВСК!$J$11,"3",IF(F44&lt;=ЕВСК!$K$11,"1юн",IF(F44&lt;=ЕВСК!$L$11,"2юн",IF(F44&lt;=ЕВСК!$M$11,"3юн",IF(F44&gt;ЕВСК!$M$11,"б/р"))))))))</f>
        <v>б/р</v>
      </c>
      <c r="I44" s="526"/>
      <c r="J44" s="525" t="e">
        <f>VLOOKUP($K44,УЧАСТНИКИ!$A$5:$K$1101,10,FALSE)</f>
        <v>#N/A</v>
      </c>
    </row>
    <row r="45" spans="1:11" ht="25.5" hidden="1" customHeight="1" x14ac:dyDescent="0.25">
      <c r="A45" s="524">
        <v>18</v>
      </c>
      <c r="B45" s="525" t="e">
        <f>VLOOKUP($K45,УЧАСТНИКИ!$A$5:$K$1101,3,FALSE)</f>
        <v>#N/A</v>
      </c>
      <c r="C45" s="526" t="e">
        <f>VLOOKUP($K45,УЧАСТНИКИ!$A$5:$K$1101,4,FALSE)</f>
        <v>#N/A</v>
      </c>
      <c r="D45" s="527" t="e">
        <f>VLOOKUP($K45,УЧАСТНИКИ!$A$5:$K$1101,8,FALSE)</f>
        <v>#N/A</v>
      </c>
      <c r="E45" s="525" t="e">
        <f>VLOOKUP($K45,УЧАСТНИКИ!$A$5:$K$1101,5,FALSE)</f>
        <v>#N/A</v>
      </c>
      <c r="F45" s="528">
        <v>156</v>
      </c>
      <c r="G45" s="528"/>
      <c r="H45" s="529" t="str">
        <f>IF(F45&lt;=ЕВСК!$G$11,"КМС",IF(F45&lt;=ЕВСК!$H$11,"1",IF(F45&lt;=ЕВСК!$I$11,"2",IF(F45&lt;=ЕВСК!$J$11,"3",IF(F45&lt;=ЕВСК!$K$11,"1юн",IF(F45&lt;=ЕВСК!$L$11,"2юн",IF(F45&lt;=ЕВСК!$M$11,"3юн",IF(F45&gt;ЕВСК!$M$11,"б/р"))))))))</f>
        <v>б/р</v>
      </c>
      <c r="I45" s="526"/>
      <c r="J45" s="525" t="e">
        <f>VLOOKUP($K45,УЧАСТНИКИ!$A$5:$K$1101,10,FALSE)</f>
        <v>#N/A</v>
      </c>
    </row>
    <row r="46" spans="1:11" ht="25.5" hidden="1" customHeight="1" x14ac:dyDescent="0.25">
      <c r="A46" s="524">
        <v>19</v>
      </c>
      <c r="B46" s="525" t="e">
        <f>VLOOKUP($K46,УЧАСТНИКИ!$A$5:$K$1101,3,FALSE)</f>
        <v>#N/A</v>
      </c>
      <c r="C46" s="526" t="e">
        <f>VLOOKUP($K46,УЧАСТНИКИ!$A$5:$K$1101,4,FALSE)</f>
        <v>#N/A</v>
      </c>
      <c r="D46" s="527" t="e">
        <f>VLOOKUP($K46,УЧАСТНИКИ!$A$5:$K$1101,8,FALSE)</f>
        <v>#N/A</v>
      </c>
      <c r="E46" s="525" t="e">
        <f>VLOOKUP($K46,УЧАСТНИКИ!$A$5:$K$1101,5,FALSE)</f>
        <v>#N/A</v>
      </c>
      <c r="F46" s="528">
        <v>157</v>
      </c>
      <c r="G46" s="528"/>
      <c r="H46" s="529" t="str">
        <f>IF(F46&lt;=ЕВСК!$G$11,"КМС",IF(F46&lt;=ЕВСК!$H$11,"1",IF(F46&lt;=ЕВСК!$I$11,"2",IF(F46&lt;=ЕВСК!$J$11,"3",IF(F46&lt;=ЕВСК!$K$11,"1юн",IF(F46&lt;=ЕВСК!$L$11,"2юн",IF(F46&lt;=ЕВСК!$M$11,"3юн",IF(F46&gt;ЕВСК!$M$11,"б/р"))))))))</f>
        <v>б/р</v>
      </c>
      <c r="I46" s="526"/>
      <c r="J46" s="525" t="e">
        <f>VLOOKUP($K46,УЧАСТНИКИ!$A$5:$K$1101,10,FALSE)</f>
        <v>#N/A</v>
      </c>
    </row>
    <row r="47" spans="1:11" ht="25.5" hidden="1" customHeight="1" x14ac:dyDescent="0.25">
      <c r="A47" s="524">
        <v>20</v>
      </c>
      <c r="B47" s="525" t="e">
        <f>VLOOKUP($K47,УЧАСТНИКИ!$A$5:$K$1101,3,FALSE)</f>
        <v>#N/A</v>
      </c>
      <c r="C47" s="526" t="e">
        <f>VLOOKUP($K47,УЧАСТНИКИ!$A$5:$K$1101,4,FALSE)</f>
        <v>#N/A</v>
      </c>
      <c r="D47" s="527" t="e">
        <f>VLOOKUP($K47,УЧАСТНИКИ!$A$5:$K$1101,8,FALSE)</f>
        <v>#N/A</v>
      </c>
      <c r="E47" s="525" t="e">
        <f>VLOOKUP($K47,УЧАСТНИКИ!$A$5:$K$1101,5,FALSE)</f>
        <v>#N/A</v>
      </c>
      <c r="F47" s="528">
        <v>158</v>
      </c>
      <c r="G47" s="528"/>
      <c r="H47" s="529" t="str">
        <f>IF(F47&lt;=ЕВСК!$G$11,"КМС",IF(F47&lt;=ЕВСК!$H$11,"1",IF(F47&lt;=ЕВСК!$I$11,"2",IF(F47&lt;=ЕВСК!$J$11,"3",IF(F47&lt;=ЕВСК!$K$11,"1юн",IF(F47&lt;=ЕВСК!$L$11,"2юн",IF(F47&lt;=ЕВСК!$M$11,"3юн",IF(F47&gt;ЕВСК!$M$11,"б/р"))))))))</f>
        <v>б/р</v>
      </c>
      <c r="I47" s="526"/>
      <c r="J47" s="525" t="e">
        <f>VLOOKUP($K47,УЧАСТНИКИ!$A$5:$K$1101,10,FALSE)</f>
        <v>#N/A</v>
      </c>
    </row>
    <row r="48" spans="1:11" ht="25.5" hidden="1" customHeight="1" x14ac:dyDescent="0.25">
      <c r="A48" s="524">
        <v>21</v>
      </c>
      <c r="B48" s="525" t="e">
        <f>VLOOKUP($K48,УЧАСТНИКИ!$A$5:$K$1101,3,FALSE)</f>
        <v>#N/A</v>
      </c>
      <c r="C48" s="526" t="e">
        <f>VLOOKUP($K48,УЧАСТНИКИ!$A$5:$K$1101,4,FALSE)</f>
        <v>#N/A</v>
      </c>
      <c r="D48" s="527" t="e">
        <f>VLOOKUP($K48,УЧАСТНИКИ!$A$5:$K$1101,8,FALSE)</f>
        <v>#N/A</v>
      </c>
      <c r="E48" s="525" t="e">
        <f>VLOOKUP($K48,УЧАСТНИКИ!$A$5:$K$1101,5,FALSE)</f>
        <v>#N/A</v>
      </c>
      <c r="F48" s="528">
        <v>159</v>
      </c>
      <c r="G48" s="528"/>
      <c r="H48" s="529" t="str">
        <f>IF(F48&lt;=ЕВСК!$G$11,"КМС",IF(F48&lt;=ЕВСК!$H$11,"1",IF(F48&lt;=ЕВСК!$I$11,"2",IF(F48&lt;=ЕВСК!$J$11,"3",IF(F48&lt;=ЕВСК!$K$11,"1юн",IF(F48&lt;=ЕВСК!$L$11,"2юн",IF(F48&lt;=ЕВСК!$M$11,"3юн",IF(F48&gt;ЕВСК!$M$11,"б/р"))))))))</f>
        <v>б/р</v>
      </c>
      <c r="I48" s="526"/>
      <c r="J48" s="525" t="e">
        <f>VLOOKUP($K48,УЧАСТНИКИ!$A$5:$K$1101,10,FALSE)</f>
        <v>#N/A</v>
      </c>
    </row>
    <row r="49" spans="1:10" ht="25.5" hidden="1" customHeight="1" x14ac:dyDescent="0.25">
      <c r="A49" s="524">
        <v>22</v>
      </c>
      <c r="B49" s="525" t="e">
        <f>VLOOKUP($K49,УЧАСТНИКИ!$A$5:$K$1101,3,FALSE)</f>
        <v>#N/A</v>
      </c>
      <c r="C49" s="526" t="e">
        <f>VLOOKUP($K49,УЧАСТНИКИ!$A$5:$K$1101,4,FALSE)</f>
        <v>#N/A</v>
      </c>
      <c r="D49" s="527" t="e">
        <f>VLOOKUP($K49,УЧАСТНИКИ!$A$5:$K$1101,8,FALSE)</f>
        <v>#N/A</v>
      </c>
      <c r="E49" s="525" t="e">
        <f>VLOOKUP($K49,УЧАСТНИКИ!$A$5:$K$1101,5,FALSE)</f>
        <v>#N/A</v>
      </c>
      <c r="F49" s="528">
        <v>160</v>
      </c>
      <c r="G49" s="528"/>
      <c r="H49" s="529" t="str">
        <f>IF(F49&lt;=ЕВСК!$G$11,"КМС",IF(F49&lt;=ЕВСК!$H$11,"1",IF(F49&lt;=ЕВСК!$I$11,"2",IF(F49&lt;=ЕВСК!$J$11,"3",IF(F49&lt;=ЕВСК!$K$11,"1юн",IF(F49&lt;=ЕВСК!$L$11,"2юн",IF(F49&lt;=ЕВСК!$M$11,"3юн",IF(F49&gt;ЕВСК!$M$11,"б/р"))))))))</f>
        <v>б/р</v>
      </c>
      <c r="I49" s="526"/>
      <c r="J49" s="525" t="e">
        <f>VLOOKUP($K49,УЧАСТНИКИ!$A$5:$K$1101,10,FALSE)</f>
        <v>#N/A</v>
      </c>
    </row>
    <row r="50" spans="1:10" ht="25.5" hidden="1" customHeight="1" x14ac:dyDescent="0.25">
      <c r="A50" s="524">
        <v>23</v>
      </c>
      <c r="B50" s="525" t="e">
        <f>VLOOKUP($K50,УЧАСТНИКИ!$A$5:$K$1101,3,FALSE)</f>
        <v>#N/A</v>
      </c>
      <c r="C50" s="526" t="e">
        <f>VLOOKUP($K50,УЧАСТНИКИ!$A$5:$K$1101,4,FALSE)</f>
        <v>#N/A</v>
      </c>
      <c r="D50" s="527" t="e">
        <f>VLOOKUP($K50,УЧАСТНИКИ!$A$5:$K$1101,8,FALSE)</f>
        <v>#N/A</v>
      </c>
      <c r="E50" s="525" t="e">
        <f>VLOOKUP($K50,УЧАСТНИКИ!$A$5:$K$1101,5,FALSE)</f>
        <v>#N/A</v>
      </c>
      <c r="F50" s="528">
        <v>161</v>
      </c>
      <c r="G50" s="528"/>
      <c r="H50" s="529" t="str">
        <f>IF(F50&lt;=ЕВСК!$G$11,"КМС",IF(F50&lt;=ЕВСК!$H$11,"1",IF(F50&lt;=ЕВСК!$I$11,"2",IF(F50&lt;=ЕВСК!$J$11,"3",IF(F50&lt;=ЕВСК!$K$11,"1юн",IF(F50&lt;=ЕВСК!$L$11,"2юн",IF(F50&lt;=ЕВСК!$M$11,"3юн",IF(F50&gt;ЕВСК!$M$11,"б/р"))))))))</f>
        <v>б/р</v>
      </c>
      <c r="I50" s="526"/>
      <c r="J50" s="525" t="e">
        <f>VLOOKUP($K50,УЧАСТНИКИ!$A$5:$K$1101,10,FALSE)</f>
        <v>#N/A</v>
      </c>
    </row>
    <row r="51" spans="1:10" ht="25.5" hidden="1" customHeight="1" x14ac:dyDescent="0.25">
      <c r="A51" s="524">
        <v>24</v>
      </c>
      <c r="B51" s="525" t="e">
        <f>VLOOKUP($K51,УЧАСТНИКИ!$A$5:$K$1101,3,FALSE)</f>
        <v>#N/A</v>
      </c>
      <c r="C51" s="526" t="e">
        <f>VLOOKUP($K51,УЧАСТНИКИ!$A$5:$K$1101,4,FALSE)</f>
        <v>#N/A</v>
      </c>
      <c r="D51" s="527" t="e">
        <f>VLOOKUP($K51,УЧАСТНИКИ!$A$5:$K$1101,8,FALSE)</f>
        <v>#N/A</v>
      </c>
      <c r="E51" s="525" t="e">
        <f>VLOOKUP($K51,УЧАСТНИКИ!$A$5:$K$1101,5,FALSE)</f>
        <v>#N/A</v>
      </c>
      <c r="F51" s="528">
        <v>162</v>
      </c>
      <c r="G51" s="528"/>
      <c r="H51" s="529" t="str">
        <f>IF(F51&lt;=ЕВСК!$G$11,"КМС",IF(F51&lt;=ЕВСК!$H$11,"1",IF(F51&lt;=ЕВСК!$I$11,"2",IF(F51&lt;=ЕВСК!$J$11,"3",IF(F51&lt;=ЕВСК!$K$11,"1юн",IF(F51&lt;=ЕВСК!$L$11,"2юн",IF(F51&lt;=ЕВСК!$M$11,"3юн",IF(F51&gt;ЕВСК!$M$11,"б/р"))))))))</f>
        <v>б/р</v>
      </c>
      <c r="I51" s="526"/>
      <c r="J51" s="525" t="e">
        <f>VLOOKUP($K51,УЧАСТНИКИ!$A$5:$K$1101,10,FALSE)</f>
        <v>#N/A</v>
      </c>
    </row>
    <row r="52" spans="1:10" ht="25.5" hidden="1" customHeight="1" x14ac:dyDescent="0.25">
      <c r="A52" s="524">
        <v>25</v>
      </c>
      <c r="B52" s="525" t="e">
        <f>VLOOKUP($K52,УЧАСТНИКИ!$A$5:$K$1101,3,FALSE)</f>
        <v>#N/A</v>
      </c>
      <c r="C52" s="526" t="e">
        <f>VLOOKUP($K52,УЧАСТНИКИ!$A$5:$K$1101,4,FALSE)</f>
        <v>#N/A</v>
      </c>
      <c r="D52" s="527" t="e">
        <f>VLOOKUP($K52,УЧАСТНИКИ!$A$5:$K$1101,8,FALSE)</f>
        <v>#N/A</v>
      </c>
      <c r="E52" s="525" t="e">
        <f>VLOOKUP($K52,УЧАСТНИКИ!$A$5:$K$1101,5,FALSE)</f>
        <v>#N/A</v>
      </c>
      <c r="F52" s="528">
        <v>163</v>
      </c>
      <c r="G52" s="528"/>
      <c r="H52" s="529" t="str">
        <f>IF(F52&lt;=ЕВСК!$G$11,"КМС",IF(F52&lt;=ЕВСК!$H$11,"1",IF(F52&lt;=ЕВСК!$I$11,"2",IF(F52&lt;=ЕВСК!$J$11,"3",IF(F52&lt;=ЕВСК!$K$11,"1юн",IF(F52&lt;=ЕВСК!$L$11,"2юн",IF(F52&lt;=ЕВСК!$M$11,"3юн",IF(F52&gt;ЕВСК!$M$11,"б/р"))))))))</f>
        <v>б/р</v>
      </c>
      <c r="I52" s="526"/>
      <c r="J52" s="525" t="e">
        <f>VLOOKUP($K52,УЧАСТНИКИ!$A$5:$K$1101,10,FALSE)</f>
        <v>#N/A</v>
      </c>
    </row>
    <row r="53" spans="1:10" ht="25.5" hidden="1" customHeight="1" x14ac:dyDescent="0.25">
      <c r="A53" s="524">
        <v>26</v>
      </c>
      <c r="B53" s="525" t="e">
        <f>VLOOKUP($K53,УЧАСТНИКИ!$A$5:$K$1101,3,FALSE)</f>
        <v>#N/A</v>
      </c>
      <c r="C53" s="526" t="e">
        <f>VLOOKUP($K53,УЧАСТНИКИ!$A$5:$K$1101,4,FALSE)</f>
        <v>#N/A</v>
      </c>
      <c r="D53" s="527" t="e">
        <f>VLOOKUP($K53,УЧАСТНИКИ!$A$5:$K$1101,8,FALSE)</f>
        <v>#N/A</v>
      </c>
      <c r="E53" s="525" t="e">
        <f>VLOOKUP($K53,УЧАСТНИКИ!$A$5:$K$1101,5,FALSE)</f>
        <v>#N/A</v>
      </c>
      <c r="F53" s="528">
        <v>164</v>
      </c>
      <c r="G53" s="528"/>
      <c r="H53" s="529" t="str">
        <f>IF(F53&lt;=ЕВСК!$G$11,"КМС",IF(F53&lt;=ЕВСК!$H$11,"1",IF(F53&lt;=ЕВСК!$I$11,"2",IF(F53&lt;=ЕВСК!$J$11,"3",IF(F53&lt;=ЕВСК!$K$11,"1юн",IF(F53&lt;=ЕВСК!$L$11,"2юн",IF(F53&lt;=ЕВСК!$M$11,"3юн",IF(F53&gt;ЕВСК!$M$11,"б/р"))))))))</f>
        <v>б/р</v>
      </c>
      <c r="I53" s="526"/>
      <c r="J53" s="525" t="e">
        <f>VLOOKUP($K53,УЧАСТНИКИ!$A$5:$K$1101,10,FALSE)</f>
        <v>#N/A</v>
      </c>
    </row>
    <row r="54" spans="1:10" ht="25.5" hidden="1" customHeight="1" x14ac:dyDescent="0.25">
      <c r="A54" s="524">
        <v>27</v>
      </c>
      <c r="B54" s="525" t="e">
        <f>VLOOKUP($K54,УЧАСТНИКИ!$A$5:$K$1101,3,FALSE)</f>
        <v>#N/A</v>
      </c>
      <c r="C54" s="526" t="e">
        <f>VLOOKUP($K54,УЧАСТНИКИ!$A$5:$K$1101,4,FALSE)</f>
        <v>#N/A</v>
      </c>
      <c r="D54" s="527" t="e">
        <f>VLOOKUP($K54,УЧАСТНИКИ!$A$5:$K$1101,8,FALSE)</f>
        <v>#N/A</v>
      </c>
      <c r="E54" s="525" t="e">
        <f>VLOOKUP($K54,УЧАСТНИКИ!$A$5:$K$1101,5,FALSE)</f>
        <v>#N/A</v>
      </c>
      <c r="F54" s="528">
        <v>165</v>
      </c>
      <c r="G54" s="528"/>
      <c r="H54" s="529" t="str">
        <f>IF(F54&lt;=ЕВСК!$G$11,"КМС",IF(F54&lt;=ЕВСК!$H$11,"1",IF(F54&lt;=ЕВСК!$I$11,"2",IF(F54&lt;=ЕВСК!$J$11,"3",IF(F54&lt;=ЕВСК!$K$11,"1юн",IF(F54&lt;=ЕВСК!$L$11,"2юн",IF(F54&lt;=ЕВСК!$M$11,"3юн",IF(F54&gt;ЕВСК!$M$11,"б/р"))))))))</f>
        <v>б/р</v>
      </c>
      <c r="I54" s="526"/>
      <c r="J54" s="525" t="e">
        <f>VLOOKUP($K54,УЧАСТНИКИ!$A$5:$K$1101,10,FALSE)</f>
        <v>#N/A</v>
      </c>
    </row>
    <row r="55" spans="1:10" ht="25.5" hidden="1" customHeight="1" x14ac:dyDescent="0.25">
      <c r="A55" s="524">
        <v>28</v>
      </c>
      <c r="B55" s="525" t="e">
        <f>VLOOKUP($K55,УЧАСТНИКИ!$A$5:$K$1101,3,FALSE)</f>
        <v>#N/A</v>
      </c>
      <c r="C55" s="526" t="e">
        <f>VLOOKUP($K55,УЧАСТНИКИ!$A$5:$K$1101,4,FALSE)</f>
        <v>#N/A</v>
      </c>
      <c r="D55" s="527" t="e">
        <f>VLOOKUP($K55,УЧАСТНИКИ!$A$5:$K$1101,8,FALSE)</f>
        <v>#N/A</v>
      </c>
      <c r="E55" s="525" t="e">
        <f>VLOOKUP($K55,УЧАСТНИКИ!$A$5:$K$1101,5,FALSE)</f>
        <v>#N/A</v>
      </c>
      <c r="F55" s="528">
        <v>166</v>
      </c>
      <c r="G55" s="528"/>
      <c r="H55" s="529" t="str">
        <f>IF(F55&lt;=ЕВСК!$G$11,"КМС",IF(F55&lt;=ЕВСК!$H$11,"1",IF(F55&lt;=ЕВСК!$I$11,"2",IF(F55&lt;=ЕВСК!$J$11,"3",IF(F55&lt;=ЕВСК!$K$11,"1юн",IF(F55&lt;=ЕВСК!$L$11,"2юн",IF(F55&lt;=ЕВСК!$M$11,"3юн",IF(F55&gt;ЕВСК!$M$11,"б/р"))))))))</f>
        <v>б/р</v>
      </c>
      <c r="I55" s="526"/>
      <c r="J55" s="525" t="e">
        <f>VLOOKUP($K55,УЧАСТНИКИ!$A$5:$K$1101,10,FALSE)</f>
        <v>#N/A</v>
      </c>
    </row>
    <row r="56" spans="1:10" ht="25.5" hidden="1" customHeight="1" x14ac:dyDescent="0.25">
      <c r="A56" s="524">
        <v>29</v>
      </c>
      <c r="B56" s="525" t="e">
        <f>VLOOKUP($K56,УЧАСТНИКИ!$A$5:$K$1101,3,FALSE)</f>
        <v>#N/A</v>
      </c>
      <c r="C56" s="526" t="e">
        <f>VLOOKUP($K56,УЧАСТНИКИ!$A$5:$K$1101,4,FALSE)</f>
        <v>#N/A</v>
      </c>
      <c r="D56" s="527" t="e">
        <f>VLOOKUP($K56,УЧАСТНИКИ!$A$5:$K$1101,8,FALSE)</f>
        <v>#N/A</v>
      </c>
      <c r="E56" s="525" t="e">
        <f>VLOOKUP($K56,УЧАСТНИКИ!$A$5:$K$1101,5,FALSE)</f>
        <v>#N/A</v>
      </c>
      <c r="F56" s="528">
        <v>167</v>
      </c>
      <c r="G56" s="528"/>
      <c r="H56" s="529" t="str">
        <f>IF(F56&lt;=ЕВСК!$G$11,"КМС",IF(F56&lt;=ЕВСК!$H$11,"1",IF(F56&lt;=ЕВСК!$I$11,"2",IF(F56&lt;=ЕВСК!$J$11,"3",IF(F56&lt;=ЕВСК!$K$11,"1юн",IF(F56&lt;=ЕВСК!$L$11,"2юн",IF(F56&lt;=ЕВСК!$M$11,"3юн",IF(F56&gt;ЕВСК!$M$11,"б/р"))))))))</f>
        <v>б/р</v>
      </c>
      <c r="I56" s="526"/>
      <c r="J56" s="525" t="e">
        <f>VLOOKUP($K56,УЧАСТНИКИ!$A$5:$K$1101,10,FALSE)</f>
        <v>#N/A</v>
      </c>
    </row>
    <row r="57" spans="1:10" ht="25.5" hidden="1" customHeight="1" x14ac:dyDescent="0.25">
      <c r="A57" s="524">
        <v>30</v>
      </c>
      <c r="B57" s="525" t="e">
        <f>VLOOKUP($K57,УЧАСТНИКИ!$A$5:$K$1101,3,FALSE)</f>
        <v>#N/A</v>
      </c>
      <c r="C57" s="526" t="e">
        <f>VLOOKUP($K57,УЧАСТНИКИ!$A$5:$K$1101,4,FALSE)</f>
        <v>#N/A</v>
      </c>
      <c r="D57" s="527" t="e">
        <f>VLOOKUP($K57,УЧАСТНИКИ!$A$5:$K$1101,8,FALSE)</f>
        <v>#N/A</v>
      </c>
      <c r="E57" s="525" t="e">
        <f>VLOOKUP($K57,УЧАСТНИКИ!$A$5:$K$1101,5,FALSE)</f>
        <v>#N/A</v>
      </c>
      <c r="F57" s="528">
        <v>168</v>
      </c>
      <c r="G57" s="528"/>
      <c r="H57" s="529" t="str">
        <f>IF(F57&lt;=ЕВСК!$G$11,"КМС",IF(F57&lt;=ЕВСК!$H$11,"1",IF(F57&lt;=ЕВСК!$I$11,"2",IF(F57&lt;=ЕВСК!$J$11,"3",IF(F57&lt;=ЕВСК!$K$11,"1юн",IF(F57&lt;=ЕВСК!$L$11,"2юн",IF(F57&lt;=ЕВСК!$M$11,"3юн",IF(F57&gt;ЕВСК!$M$11,"б/р"))))))))</f>
        <v>б/р</v>
      </c>
      <c r="I57" s="526"/>
      <c r="J57" s="525" t="e">
        <f>VLOOKUP($K57,УЧАСТНИКИ!$A$5:$K$1101,10,FALSE)</f>
        <v>#N/A</v>
      </c>
    </row>
    <row r="58" spans="1:10" ht="25.5" hidden="1" customHeight="1" x14ac:dyDescent="0.25">
      <c r="A58" s="524">
        <v>31</v>
      </c>
      <c r="B58" s="525" t="e">
        <f>VLOOKUP($K58,УЧАСТНИКИ!$A$5:$K$1101,3,FALSE)</f>
        <v>#N/A</v>
      </c>
      <c r="C58" s="526" t="e">
        <f>VLOOKUP($K58,УЧАСТНИКИ!$A$5:$K$1101,4,FALSE)</f>
        <v>#N/A</v>
      </c>
      <c r="D58" s="527" t="e">
        <f>VLOOKUP($K58,УЧАСТНИКИ!$A$5:$K$1101,8,FALSE)</f>
        <v>#N/A</v>
      </c>
      <c r="E58" s="525" t="e">
        <f>VLOOKUP($K58,УЧАСТНИКИ!$A$5:$K$1101,5,FALSE)</f>
        <v>#N/A</v>
      </c>
      <c r="F58" s="528">
        <v>169</v>
      </c>
      <c r="G58" s="528"/>
      <c r="H58" s="529" t="str">
        <f>IF(F58&lt;=ЕВСК!$G$11,"КМС",IF(F58&lt;=ЕВСК!$H$11,"1",IF(F58&lt;=ЕВСК!$I$11,"2",IF(F58&lt;=ЕВСК!$J$11,"3",IF(F58&lt;=ЕВСК!$K$11,"1юн",IF(F58&lt;=ЕВСК!$L$11,"2юн",IF(F58&lt;=ЕВСК!$M$11,"3юн",IF(F58&gt;ЕВСК!$M$11,"б/р"))))))))</f>
        <v>б/р</v>
      </c>
      <c r="I58" s="526"/>
      <c r="J58" s="525" t="e">
        <f>VLOOKUP($K58,УЧАСТНИКИ!$A$5:$K$1101,10,FALSE)</f>
        <v>#N/A</v>
      </c>
    </row>
    <row r="59" spans="1:10" ht="25.5" hidden="1" customHeight="1" x14ac:dyDescent="0.25">
      <c r="A59" s="524">
        <v>32</v>
      </c>
      <c r="B59" s="525" t="e">
        <f>VLOOKUP($K59,УЧАСТНИКИ!$A$5:$K$1101,3,FALSE)</f>
        <v>#N/A</v>
      </c>
      <c r="C59" s="526" t="e">
        <f>VLOOKUP($K59,УЧАСТНИКИ!$A$5:$K$1101,4,FALSE)</f>
        <v>#N/A</v>
      </c>
      <c r="D59" s="527" t="e">
        <f>VLOOKUP($K59,УЧАСТНИКИ!$A$5:$K$1101,8,FALSE)</f>
        <v>#N/A</v>
      </c>
      <c r="E59" s="525" t="e">
        <f>VLOOKUP($K59,УЧАСТНИКИ!$A$5:$K$1101,5,FALSE)</f>
        <v>#N/A</v>
      </c>
      <c r="F59" s="528">
        <v>170</v>
      </c>
      <c r="G59" s="528"/>
      <c r="H59" s="529" t="str">
        <f>IF(F59&lt;=ЕВСК!$G$11,"КМС",IF(F59&lt;=ЕВСК!$H$11,"1",IF(F59&lt;=ЕВСК!$I$11,"2",IF(F59&lt;=ЕВСК!$J$11,"3",IF(F59&lt;=ЕВСК!$K$11,"1юн",IF(F59&lt;=ЕВСК!$L$11,"2юн",IF(F59&lt;=ЕВСК!$M$11,"3юн",IF(F59&gt;ЕВСК!$M$11,"б/р"))))))))</f>
        <v>б/р</v>
      </c>
      <c r="I59" s="526"/>
      <c r="J59" s="525" t="e">
        <f>VLOOKUP($K59,УЧАСТНИКИ!$A$5:$K$1101,10,FALSE)</f>
        <v>#N/A</v>
      </c>
    </row>
    <row r="60" spans="1:10" ht="25.5" hidden="1" customHeight="1" x14ac:dyDescent="0.25">
      <c r="A60" s="524">
        <v>33</v>
      </c>
      <c r="B60" s="525" t="e">
        <f>VLOOKUP($K60,УЧАСТНИКИ!$A$5:$K$1101,3,FALSE)</f>
        <v>#N/A</v>
      </c>
      <c r="C60" s="526" t="e">
        <f>VLOOKUP($K60,УЧАСТНИКИ!$A$5:$K$1101,4,FALSE)</f>
        <v>#N/A</v>
      </c>
      <c r="D60" s="527" t="e">
        <f>VLOOKUP($K60,УЧАСТНИКИ!$A$5:$K$1101,8,FALSE)</f>
        <v>#N/A</v>
      </c>
      <c r="E60" s="525" t="e">
        <f>VLOOKUP($K60,УЧАСТНИКИ!$A$5:$K$1101,5,FALSE)</f>
        <v>#N/A</v>
      </c>
      <c r="F60" s="528">
        <v>171</v>
      </c>
      <c r="G60" s="528"/>
      <c r="H60" s="529" t="str">
        <f>IF(F60&lt;=ЕВСК!$G$11,"КМС",IF(F60&lt;=ЕВСК!$H$11,"1",IF(F60&lt;=ЕВСК!$I$11,"2",IF(F60&lt;=ЕВСК!$J$11,"3",IF(F60&lt;=ЕВСК!$K$11,"1юн",IF(F60&lt;=ЕВСК!$L$11,"2юн",IF(F60&lt;=ЕВСК!$M$11,"3юн",IF(F60&gt;ЕВСК!$M$11,"б/р"))))))))</f>
        <v>б/р</v>
      </c>
      <c r="I60" s="526"/>
      <c r="J60" s="525" t="e">
        <f>VLOOKUP($K60,УЧАСТНИКИ!$A$5:$K$1101,10,FALSE)</f>
        <v>#N/A</v>
      </c>
    </row>
    <row r="61" spans="1:10" ht="25.5" hidden="1" customHeight="1" x14ac:dyDescent="0.25">
      <c r="A61" s="524">
        <v>34</v>
      </c>
      <c r="B61" s="525" t="e">
        <f>VLOOKUP($K61,УЧАСТНИКИ!$A$5:$K$1101,3,FALSE)</f>
        <v>#N/A</v>
      </c>
      <c r="C61" s="526" t="e">
        <f>VLOOKUP($K61,УЧАСТНИКИ!$A$5:$K$1101,4,FALSE)</f>
        <v>#N/A</v>
      </c>
      <c r="D61" s="527" t="e">
        <f>VLOOKUP($K61,УЧАСТНИКИ!$A$5:$K$1101,8,FALSE)</f>
        <v>#N/A</v>
      </c>
      <c r="E61" s="525" t="e">
        <f>VLOOKUP($K61,УЧАСТНИКИ!$A$5:$K$1101,5,FALSE)</f>
        <v>#N/A</v>
      </c>
      <c r="F61" s="528">
        <v>172</v>
      </c>
      <c r="G61" s="528"/>
      <c r="H61" s="529" t="str">
        <f>IF(F61&lt;=ЕВСК!$G$11,"КМС",IF(F61&lt;=ЕВСК!$H$11,"1",IF(F61&lt;=ЕВСК!$I$11,"2",IF(F61&lt;=ЕВСК!$J$11,"3",IF(F61&lt;=ЕВСК!$K$11,"1юн",IF(F61&lt;=ЕВСК!$L$11,"2юн",IF(F61&lt;=ЕВСК!$M$11,"3юн",IF(F61&gt;ЕВСК!$M$11,"б/р"))))))))</f>
        <v>б/р</v>
      </c>
      <c r="I61" s="526"/>
      <c r="J61" s="525" t="e">
        <f>VLOOKUP($K61,УЧАСТНИКИ!$A$5:$K$1101,10,FALSE)</f>
        <v>#N/A</v>
      </c>
    </row>
    <row r="62" spans="1:10" ht="25.5" hidden="1" customHeight="1" x14ac:dyDescent="0.25">
      <c r="A62" s="524">
        <v>35</v>
      </c>
      <c r="B62" s="525" t="e">
        <f>VLOOKUP($K62,УЧАСТНИКИ!$A$5:$K$1101,3,FALSE)</f>
        <v>#N/A</v>
      </c>
      <c r="C62" s="526" t="e">
        <f>VLOOKUP($K62,УЧАСТНИКИ!$A$5:$K$1101,4,FALSE)</f>
        <v>#N/A</v>
      </c>
      <c r="D62" s="527" t="e">
        <f>VLOOKUP($K62,УЧАСТНИКИ!$A$5:$K$1101,8,FALSE)</f>
        <v>#N/A</v>
      </c>
      <c r="E62" s="525" t="e">
        <f>VLOOKUP($K62,УЧАСТНИКИ!$A$5:$K$1101,5,FALSE)</f>
        <v>#N/A</v>
      </c>
      <c r="F62" s="528">
        <v>173</v>
      </c>
      <c r="G62" s="528"/>
      <c r="H62" s="529" t="str">
        <f>IF(F62&lt;=ЕВСК!$G$11,"КМС",IF(F62&lt;=ЕВСК!$H$11,"1",IF(F62&lt;=ЕВСК!$I$11,"2",IF(F62&lt;=ЕВСК!$J$11,"3",IF(F62&lt;=ЕВСК!$K$11,"1юн",IF(F62&lt;=ЕВСК!$L$11,"2юн",IF(F62&lt;=ЕВСК!$M$11,"3юн",IF(F62&gt;ЕВСК!$M$11,"б/р"))))))))</f>
        <v>б/р</v>
      </c>
      <c r="I62" s="526"/>
      <c r="J62" s="525" t="e">
        <f>VLOOKUP($K62,УЧАСТНИКИ!$A$5:$K$1101,10,FALSE)</f>
        <v>#N/A</v>
      </c>
    </row>
    <row r="63" spans="1:10" ht="25.5" hidden="1" customHeight="1" x14ac:dyDescent="0.25">
      <c r="A63" s="524">
        <v>36</v>
      </c>
      <c r="B63" s="525" t="e">
        <f>VLOOKUP($K63,УЧАСТНИКИ!$A$5:$K$1101,3,FALSE)</f>
        <v>#N/A</v>
      </c>
      <c r="C63" s="526" t="e">
        <f>VLOOKUP($K63,УЧАСТНИКИ!$A$5:$K$1101,4,FALSE)</f>
        <v>#N/A</v>
      </c>
      <c r="D63" s="527" t="e">
        <f>VLOOKUP($K63,УЧАСТНИКИ!$A$5:$K$1101,8,FALSE)</f>
        <v>#N/A</v>
      </c>
      <c r="E63" s="525" t="e">
        <f>VLOOKUP($K63,УЧАСТНИКИ!$A$5:$K$1101,5,FALSE)</f>
        <v>#N/A</v>
      </c>
      <c r="F63" s="528">
        <v>174</v>
      </c>
      <c r="G63" s="528"/>
      <c r="H63" s="529" t="str">
        <f>IF(F63&lt;=ЕВСК!$G$11,"КМС",IF(F63&lt;=ЕВСК!$H$11,"1",IF(F63&lt;=ЕВСК!$I$11,"2",IF(F63&lt;=ЕВСК!$J$11,"3",IF(F63&lt;=ЕВСК!$K$11,"1юн",IF(F63&lt;=ЕВСК!$L$11,"2юн",IF(F63&lt;=ЕВСК!$M$11,"3юн",IF(F63&gt;ЕВСК!$M$11,"б/р"))))))))</f>
        <v>б/р</v>
      </c>
      <c r="I63" s="526"/>
      <c r="J63" s="525" t="e">
        <f>VLOOKUP($K63,УЧАСТНИКИ!$A$5:$K$1101,10,FALSE)</f>
        <v>#N/A</v>
      </c>
    </row>
    <row r="64" spans="1:10" ht="25.5" hidden="1" customHeight="1" x14ac:dyDescent="0.25">
      <c r="A64" s="524">
        <v>37</v>
      </c>
      <c r="B64" s="525" t="e">
        <f>VLOOKUP($K64,УЧАСТНИКИ!$A$5:$K$1101,3,FALSE)</f>
        <v>#N/A</v>
      </c>
      <c r="C64" s="526" t="e">
        <f>VLOOKUP($K64,УЧАСТНИКИ!$A$5:$K$1101,4,FALSE)</f>
        <v>#N/A</v>
      </c>
      <c r="D64" s="527" t="e">
        <f>VLOOKUP($K64,УЧАСТНИКИ!$A$5:$K$1101,8,FALSE)</f>
        <v>#N/A</v>
      </c>
      <c r="E64" s="525" t="e">
        <f>VLOOKUP($K64,УЧАСТНИКИ!$A$5:$K$1101,5,FALSE)</f>
        <v>#N/A</v>
      </c>
      <c r="F64" s="528">
        <v>175</v>
      </c>
      <c r="G64" s="528"/>
      <c r="H64" s="529" t="str">
        <f>IF(F64&lt;=ЕВСК!$G$11,"КМС",IF(F64&lt;=ЕВСК!$H$11,"1",IF(F64&lt;=ЕВСК!$I$11,"2",IF(F64&lt;=ЕВСК!$J$11,"3",IF(F64&lt;=ЕВСК!$K$11,"1юн",IF(F64&lt;=ЕВСК!$L$11,"2юн",IF(F64&lt;=ЕВСК!$M$11,"3юн",IF(F64&gt;ЕВСК!$M$11,"б/р"))))))))</f>
        <v>б/р</v>
      </c>
      <c r="I64" s="526"/>
      <c r="J64" s="525" t="e">
        <f>VLOOKUP($K64,УЧАСТНИКИ!$A$5:$K$1101,10,FALSE)</f>
        <v>#N/A</v>
      </c>
    </row>
    <row r="65" spans="1:11" ht="25.5" hidden="1" customHeight="1" x14ac:dyDescent="0.25">
      <c r="A65" s="524">
        <v>38</v>
      </c>
      <c r="B65" s="525" t="e">
        <f>VLOOKUP($K65,УЧАСТНИКИ!$A$5:$K$1101,3,FALSE)</f>
        <v>#N/A</v>
      </c>
      <c r="C65" s="526" t="e">
        <f>VLOOKUP($K65,УЧАСТНИКИ!$A$5:$K$1101,4,FALSE)</f>
        <v>#N/A</v>
      </c>
      <c r="D65" s="527" t="e">
        <f>VLOOKUP($K65,УЧАСТНИКИ!$A$5:$K$1101,8,FALSE)</f>
        <v>#N/A</v>
      </c>
      <c r="E65" s="525" t="e">
        <f>VLOOKUP($K65,УЧАСТНИКИ!$A$5:$K$1101,5,FALSE)</f>
        <v>#N/A</v>
      </c>
      <c r="F65" s="528">
        <v>176</v>
      </c>
      <c r="G65" s="528"/>
      <c r="H65" s="529" t="str">
        <f>IF(F65&lt;=ЕВСК!$G$11,"КМС",IF(F65&lt;=ЕВСК!$H$11,"1",IF(F65&lt;=ЕВСК!$I$11,"2",IF(F65&lt;=ЕВСК!$J$11,"3",IF(F65&lt;=ЕВСК!$K$11,"1юн",IF(F65&lt;=ЕВСК!$L$11,"2юн",IF(F65&lt;=ЕВСК!$M$11,"3юн",IF(F65&gt;ЕВСК!$M$11,"б/р"))))))))</f>
        <v>б/р</v>
      </c>
      <c r="I65" s="526"/>
      <c r="J65" s="525" t="e">
        <f>VLOOKUP($K65,УЧАСТНИКИ!$A$5:$K$1101,10,FALSE)</f>
        <v>#N/A</v>
      </c>
    </row>
    <row r="66" spans="1:11" ht="25.5" hidden="1" customHeight="1" x14ac:dyDescent="0.25">
      <c r="A66" s="524">
        <v>39</v>
      </c>
      <c r="B66" s="525" t="e">
        <f>VLOOKUP($K66,УЧАСТНИКИ!$A$5:$K$1101,3,FALSE)</f>
        <v>#N/A</v>
      </c>
      <c r="C66" s="526" t="e">
        <f>VLOOKUP($K66,УЧАСТНИКИ!$A$5:$K$1101,4,FALSE)</f>
        <v>#N/A</v>
      </c>
      <c r="D66" s="527" t="e">
        <f>VLOOKUP($K66,УЧАСТНИКИ!$A$5:$K$1101,8,FALSE)</f>
        <v>#N/A</v>
      </c>
      <c r="E66" s="525" t="e">
        <f>VLOOKUP($K66,УЧАСТНИКИ!$A$5:$K$1101,5,FALSE)</f>
        <v>#N/A</v>
      </c>
      <c r="F66" s="528">
        <v>177</v>
      </c>
      <c r="G66" s="528"/>
      <c r="H66" s="529" t="str">
        <f>IF(F66&lt;=ЕВСК!$G$11,"КМС",IF(F66&lt;=ЕВСК!$H$11,"1",IF(F66&lt;=ЕВСК!$I$11,"2",IF(F66&lt;=ЕВСК!$J$11,"3",IF(F66&lt;=ЕВСК!$K$11,"1юн",IF(F66&lt;=ЕВСК!$L$11,"2юн",IF(F66&lt;=ЕВСК!$M$11,"3юн",IF(F66&gt;ЕВСК!$M$11,"б/р"))))))))</f>
        <v>б/р</v>
      </c>
      <c r="I66" s="526"/>
      <c r="J66" s="525" t="e">
        <f>VLOOKUP($K66,УЧАСТНИКИ!$A$5:$K$1101,10,FALSE)</f>
        <v>#N/A</v>
      </c>
    </row>
    <row r="67" spans="1:11" ht="25.5" hidden="1" customHeight="1" x14ac:dyDescent="0.25">
      <c r="A67" s="524">
        <v>40</v>
      </c>
      <c r="B67" s="525" t="e">
        <f>VLOOKUP($K67,УЧАСТНИКИ!$A$5:$K$1101,3,FALSE)</f>
        <v>#N/A</v>
      </c>
      <c r="C67" s="526" t="e">
        <f>VLOOKUP($K67,УЧАСТНИКИ!$A$5:$K$1101,4,FALSE)</f>
        <v>#N/A</v>
      </c>
      <c r="D67" s="527" t="e">
        <f>VLOOKUP($K67,УЧАСТНИКИ!$A$5:$K$1101,8,FALSE)</f>
        <v>#N/A</v>
      </c>
      <c r="E67" s="525" t="e">
        <f>VLOOKUP($K67,УЧАСТНИКИ!$A$5:$K$1101,5,FALSE)</f>
        <v>#N/A</v>
      </c>
      <c r="F67" s="528">
        <v>178</v>
      </c>
      <c r="G67" s="528"/>
      <c r="H67" s="529" t="str">
        <f>IF(F67&lt;=ЕВСК!$G$11,"КМС",IF(F67&lt;=ЕВСК!$H$11,"1",IF(F67&lt;=ЕВСК!$I$11,"2",IF(F67&lt;=ЕВСК!$J$11,"3",IF(F67&lt;=ЕВСК!$K$11,"1юн",IF(F67&lt;=ЕВСК!$L$11,"2юн",IF(F67&lt;=ЕВСК!$M$11,"3юн",IF(F67&gt;ЕВСК!$M$11,"б/р"))))))))</f>
        <v>б/р</v>
      </c>
      <c r="I67" s="526"/>
      <c r="J67" s="525" t="e">
        <f>VLOOKUP($K67,УЧАСТНИКИ!$A$5:$K$1101,10,FALSE)</f>
        <v>#N/A</v>
      </c>
    </row>
    <row r="68" spans="1:11" ht="25.5" hidden="1" customHeight="1" x14ac:dyDescent="0.25">
      <c r="A68" s="524">
        <v>41</v>
      </c>
      <c r="B68" s="525" t="e">
        <f>VLOOKUP($K68,УЧАСТНИКИ!$A$5:$K$1101,3,FALSE)</f>
        <v>#N/A</v>
      </c>
      <c r="C68" s="526" t="e">
        <f>VLOOKUP($K68,УЧАСТНИКИ!$A$5:$K$1101,4,FALSE)</f>
        <v>#N/A</v>
      </c>
      <c r="D68" s="527" t="e">
        <f>VLOOKUP($K68,УЧАСТНИКИ!$A$5:$K$1101,8,FALSE)</f>
        <v>#N/A</v>
      </c>
      <c r="E68" s="525" t="e">
        <f>VLOOKUP($K68,УЧАСТНИКИ!$A$5:$K$1101,5,FALSE)</f>
        <v>#N/A</v>
      </c>
      <c r="F68" s="528">
        <v>179</v>
      </c>
      <c r="G68" s="528"/>
      <c r="H68" s="529" t="str">
        <f>IF(F68&lt;=ЕВСК!$G$11,"КМС",IF(F68&lt;=ЕВСК!$H$11,"1",IF(F68&lt;=ЕВСК!$I$11,"2",IF(F68&lt;=ЕВСК!$J$11,"3",IF(F68&lt;=ЕВСК!$K$11,"1юн",IF(F68&lt;=ЕВСК!$L$11,"2юн",IF(F68&lt;=ЕВСК!$M$11,"3юн",IF(F68&gt;ЕВСК!$M$11,"б/р"))))))))</f>
        <v>б/р</v>
      </c>
      <c r="I68" s="526"/>
      <c r="J68" s="525" t="e">
        <f>VLOOKUP($K68,УЧАСТНИКИ!$A$5:$K$1101,10,FALSE)</f>
        <v>#N/A</v>
      </c>
    </row>
    <row r="69" spans="1:11" ht="25.5" hidden="1" customHeight="1" x14ac:dyDescent="0.25">
      <c r="A69" s="524">
        <v>42</v>
      </c>
      <c r="B69" s="525" t="e">
        <f>VLOOKUP($K69,УЧАСТНИКИ!$A$5:$K$1101,3,FALSE)</f>
        <v>#N/A</v>
      </c>
      <c r="C69" s="526" t="e">
        <f>VLOOKUP($K69,УЧАСТНИКИ!$A$5:$K$1101,4,FALSE)</f>
        <v>#N/A</v>
      </c>
      <c r="D69" s="527" t="e">
        <f>VLOOKUP($K69,УЧАСТНИКИ!$A$5:$K$1101,8,FALSE)</f>
        <v>#N/A</v>
      </c>
      <c r="E69" s="525" t="e">
        <f>VLOOKUP($K69,УЧАСТНИКИ!$A$5:$K$1101,5,FALSE)</f>
        <v>#N/A</v>
      </c>
      <c r="F69" s="528">
        <v>180</v>
      </c>
      <c r="G69" s="528"/>
      <c r="H69" s="529" t="str">
        <f>IF(F69&lt;=ЕВСК!$G$11,"КМС",IF(F69&lt;=ЕВСК!$H$11,"1",IF(F69&lt;=ЕВСК!$I$11,"2",IF(F69&lt;=ЕВСК!$J$11,"3",IF(F69&lt;=ЕВСК!$K$11,"1юн",IF(F69&lt;=ЕВСК!$L$11,"2юн",IF(F69&lt;=ЕВСК!$M$11,"3юн",IF(F69&gt;ЕВСК!$M$11,"б/р"))))))))</f>
        <v>б/р</v>
      </c>
      <c r="I69" s="526"/>
      <c r="J69" s="525" t="e">
        <f>VLOOKUP($K69,УЧАСТНИКИ!$A$5:$K$1101,10,FALSE)</f>
        <v>#N/A</v>
      </c>
    </row>
    <row r="70" spans="1:11" ht="25.5" hidden="1" customHeight="1" x14ac:dyDescent="0.25">
      <c r="A70" s="532"/>
      <c r="B70" s="532"/>
      <c r="C70" s="532"/>
      <c r="D70" s="532"/>
      <c r="E70" s="533"/>
      <c r="F70" s="532"/>
      <c r="G70" s="532"/>
      <c r="H70" s="532"/>
      <c r="I70" s="532"/>
      <c r="J70" s="532"/>
    </row>
    <row r="71" spans="1:11" ht="25.5" hidden="1" customHeight="1" x14ac:dyDescent="0.25">
      <c r="A71" s="532"/>
      <c r="B71" s="532"/>
      <c r="C71" s="532"/>
      <c r="D71" s="532"/>
      <c r="E71" s="533"/>
      <c r="F71" s="532"/>
      <c r="G71" s="532"/>
      <c r="H71" s="532"/>
      <c r="I71" s="532"/>
      <c r="J71" s="532"/>
    </row>
    <row r="72" spans="1:11" ht="25.5" hidden="1" customHeight="1" x14ac:dyDescent="0.25">
      <c r="A72" s="532"/>
      <c r="B72" s="532"/>
      <c r="C72" s="532"/>
      <c r="D72" s="532"/>
      <c r="E72" s="533"/>
      <c r="F72" s="532"/>
      <c r="G72" s="532"/>
      <c r="H72" s="532"/>
      <c r="I72" s="532"/>
      <c r="J72" s="532"/>
    </row>
    <row r="73" spans="1:11" ht="12.75" hidden="1" customHeight="1" x14ac:dyDescent="0.25">
      <c r="A73" s="1193" t="s">
        <v>436</v>
      </c>
      <c r="B73" s="1193"/>
      <c r="C73" s="50"/>
      <c r="D73" s="48"/>
      <c r="E73" s="453"/>
      <c r="F73" s="49"/>
      <c r="G73" s="49"/>
      <c r="H73" s="1188"/>
      <c r="I73" s="1188"/>
      <c r="J73" s="49"/>
    </row>
    <row r="74" spans="1:11" ht="22.8" hidden="1" x14ac:dyDescent="0.25">
      <c r="A74" s="120" t="s">
        <v>51</v>
      </c>
      <c r="B74" s="120" t="s">
        <v>63</v>
      </c>
      <c r="C74" s="120" t="s">
        <v>68</v>
      </c>
      <c r="D74" s="120" t="s">
        <v>9</v>
      </c>
      <c r="E74" s="120" t="s">
        <v>97</v>
      </c>
      <c r="F74" s="126" t="s">
        <v>19</v>
      </c>
      <c r="G74" s="126"/>
      <c r="H74" s="120" t="s">
        <v>12</v>
      </c>
      <c r="I74" s="120" t="s">
        <v>13</v>
      </c>
      <c r="J74" s="122" t="s">
        <v>14</v>
      </c>
      <c r="K74" s="451" t="s">
        <v>434</v>
      </c>
    </row>
    <row r="75" spans="1:11" hidden="1" x14ac:dyDescent="0.25">
      <c r="A75" s="524">
        <v>1</v>
      </c>
      <c r="B75" s="525" t="e">
        <f>VLOOKUP($K75,УЧАСТНИКИ!$A$5:$K$1101,3,FALSE)</f>
        <v>#N/A</v>
      </c>
      <c r="C75" s="526" t="e">
        <f>VLOOKUP($K75,УЧАСТНИКИ!$A$5:$K$1101,4,FALSE)</f>
        <v>#N/A</v>
      </c>
      <c r="D75" s="527" t="e">
        <f>VLOOKUP($K75,УЧАСТНИКИ!$A$5:$K$1101,8,FALSE)</f>
        <v>#N/A</v>
      </c>
      <c r="E75" s="525" t="e">
        <f>VLOOKUP($K75,УЧАСТНИКИ!$A$5:$K$1101,5,FALSE)</f>
        <v>#N/A</v>
      </c>
      <c r="F75" s="528"/>
      <c r="G75" s="528"/>
      <c r="H75" s="534" t="str">
        <f>IF(F75&lt;=ЕВСК!$G$13,"КМС",IF(F75&lt;=ЕВСК!$H$13,"1",IF(F75&lt;=ЕВСК!$I$13,"2",IF(F75&lt;=ЕВСК!$J$13,"3",IF(F75&lt;=ЕВСК!$K$13,"1юн",IF(F75&lt;=ЕВСК!$L$13,"2юн",IF(F75&lt;=ЕВСК!$M$13,"3юн",IF(F75&gt;ЕВСК!$M$13,"б/р"))))))))</f>
        <v>КМС</v>
      </c>
      <c r="I75" s="526"/>
      <c r="J75" s="525" t="e">
        <f>VLOOKUP($K75,УЧАСТНИКИ!$A$5:$K$1101,10,FALSE)</f>
        <v>#N/A</v>
      </c>
    </row>
    <row r="76" spans="1:11" hidden="1" x14ac:dyDescent="0.25">
      <c r="A76" s="524">
        <v>2</v>
      </c>
      <c r="B76" s="525" t="e">
        <f>VLOOKUP($K76,УЧАСТНИКИ!$A$5:$K$1101,3,FALSE)</f>
        <v>#N/A</v>
      </c>
      <c r="C76" s="526" t="e">
        <f>VLOOKUP($K76,УЧАСТНИКИ!$A$5:$K$1101,4,FALSE)</f>
        <v>#N/A</v>
      </c>
      <c r="D76" s="527" t="e">
        <f>VLOOKUP($K76,УЧАСТНИКИ!$A$5:$K$1101,8,FALSE)</f>
        <v>#N/A</v>
      </c>
      <c r="E76" s="525" t="e">
        <f>VLOOKUP($K76,УЧАСТНИКИ!$A$5:$K$1101,5,FALSE)</f>
        <v>#N/A</v>
      </c>
      <c r="F76" s="528"/>
      <c r="G76" s="528"/>
      <c r="H76" s="534" t="str">
        <f>IF(F76&lt;=ЕВСК!$G$13,"КМС",IF(F76&lt;=ЕВСК!$H$13,"1",IF(F76&lt;=ЕВСК!$I$13,"2",IF(F76&lt;=ЕВСК!$J$13,"3",IF(F76&lt;=ЕВСК!$K$13,"1юн",IF(F76&lt;=ЕВСК!$L$13,"2юн",IF(F76&lt;=ЕВСК!$M$13,"3юн",IF(F76&gt;ЕВСК!$M$13,"б/р"))))))))</f>
        <v>КМС</v>
      </c>
      <c r="I76" s="526"/>
      <c r="J76" s="525" t="e">
        <f>VLOOKUP($K76,УЧАСТНИКИ!$A$5:$K$1101,10,FALSE)</f>
        <v>#N/A</v>
      </c>
    </row>
    <row r="77" spans="1:11" hidden="1" x14ac:dyDescent="0.25">
      <c r="A77" s="524">
        <v>3</v>
      </c>
      <c r="B77" s="525" t="e">
        <f>VLOOKUP($K77,УЧАСТНИКИ!$A$5:$K$1101,3,FALSE)</f>
        <v>#N/A</v>
      </c>
      <c r="C77" s="526" t="e">
        <f>VLOOKUP($K77,УЧАСТНИКИ!$A$5:$K$1101,4,FALSE)</f>
        <v>#N/A</v>
      </c>
      <c r="D77" s="527" t="e">
        <f>VLOOKUP($K77,УЧАСТНИКИ!$A$5:$K$1101,8,FALSE)</f>
        <v>#N/A</v>
      </c>
      <c r="E77" s="525" t="e">
        <f>VLOOKUP($K77,УЧАСТНИКИ!$A$5:$K$1101,5,FALSE)</f>
        <v>#N/A</v>
      </c>
      <c r="F77" s="528"/>
      <c r="G77" s="528"/>
      <c r="H77" s="534" t="str">
        <f>IF(F77&lt;=ЕВСК!$G$13,"КМС",IF(F77&lt;=ЕВСК!$H$13,"1",IF(F77&lt;=ЕВСК!$I$13,"2",IF(F77&lt;=ЕВСК!$J$13,"3",IF(F77&lt;=ЕВСК!$K$13,"1юн",IF(F77&lt;=ЕВСК!$L$13,"2юн",IF(F77&lt;=ЕВСК!$M$13,"3юн",IF(F77&gt;ЕВСК!$M$13,"б/р"))))))))</f>
        <v>КМС</v>
      </c>
      <c r="I77" s="526"/>
      <c r="J77" s="525" t="e">
        <f>VLOOKUP($K77,УЧАСТНИКИ!$A$5:$K$1101,10,FALSE)</f>
        <v>#N/A</v>
      </c>
    </row>
    <row r="78" spans="1:11" hidden="1" x14ac:dyDescent="0.25">
      <c r="A78" s="524">
        <v>4</v>
      </c>
      <c r="B78" s="525" t="e">
        <f>VLOOKUP($K78,УЧАСТНИКИ!$A$5:$K$1101,3,FALSE)</f>
        <v>#N/A</v>
      </c>
      <c r="C78" s="526" t="e">
        <f>VLOOKUP($K78,УЧАСТНИКИ!$A$5:$K$1101,4,FALSE)</f>
        <v>#N/A</v>
      </c>
      <c r="D78" s="527" t="e">
        <f>VLOOKUP($K78,УЧАСТНИКИ!$A$5:$K$1101,8,FALSE)</f>
        <v>#N/A</v>
      </c>
      <c r="E78" s="525" t="e">
        <f>VLOOKUP($K78,УЧАСТНИКИ!$A$5:$K$1101,5,FALSE)</f>
        <v>#N/A</v>
      </c>
      <c r="F78" s="528"/>
      <c r="G78" s="528"/>
      <c r="H78" s="534" t="str">
        <f>IF(F78&lt;=ЕВСК!$G$13,"КМС",IF(F78&lt;=ЕВСК!$H$13,"1",IF(F78&lt;=ЕВСК!$I$13,"2",IF(F78&lt;=ЕВСК!$J$13,"3",IF(F78&lt;=ЕВСК!$K$13,"1юн",IF(F78&lt;=ЕВСК!$L$13,"2юн",IF(F78&lt;=ЕВСК!$M$13,"3юн",IF(F78&gt;ЕВСК!$M$13,"б/р"))))))))</f>
        <v>КМС</v>
      </c>
      <c r="I78" s="526"/>
      <c r="J78" s="525" t="e">
        <f>VLOOKUP($K78,УЧАСТНИКИ!$A$5:$K$1101,10,FALSE)</f>
        <v>#N/A</v>
      </c>
    </row>
    <row r="79" spans="1:11" hidden="1" x14ac:dyDescent="0.25">
      <c r="A79" s="524">
        <v>5</v>
      </c>
      <c r="B79" s="525" t="e">
        <f>VLOOKUP($K79,УЧАСТНИКИ!$A$5:$K$1101,3,FALSE)</f>
        <v>#N/A</v>
      </c>
      <c r="C79" s="526" t="e">
        <f>VLOOKUP($K79,УЧАСТНИКИ!$A$5:$K$1101,4,FALSE)</f>
        <v>#N/A</v>
      </c>
      <c r="D79" s="527" t="e">
        <f>VLOOKUP($K79,УЧАСТНИКИ!$A$5:$K$1101,8,FALSE)</f>
        <v>#N/A</v>
      </c>
      <c r="E79" s="525" t="e">
        <f>VLOOKUP($K79,УЧАСТНИКИ!$A$5:$K$1101,5,FALSE)</f>
        <v>#N/A</v>
      </c>
      <c r="F79" s="528"/>
      <c r="G79" s="528"/>
      <c r="H79" s="534" t="str">
        <f>IF(F79&lt;=ЕВСК!$G$13,"КМС",IF(F79&lt;=ЕВСК!$H$13,"1",IF(F79&lt;=ЕВСК!$I$13,"2",IF(F79&lt;=ЕВСК!$J$13,"3",IF(F79&lt;=ЕВСК!$K$13,"1юн",IF(F79&lt;=ЕВСК!$L$13,"2юн",IF(F79&lt;=ЕВСК!$M$13,"3юн",IF(F79&gt;ЕВСК!$M$13,"б/р"))))))))</f>
        <v>КМС</v>
      </c>
      <c r="I79" s="526"/>
      <c r="J79" s="525" t="e">
        <f>VLOOKUP($K79,УЧАСТНИКИ!$A$5:$K$1101,10,FALSE)</f>
        <v>#N/A</v>
      </c>
    </row>
    <row r="80" spans="1:11" hidden="1" x14ac:dyDescent="0.25">
      <c r="A80" s="524">
        <v>6</v>
      </c>
      <c r="B80" s="525" t="e">
        <f>VLOOKUP($K80,УЧАСТНИКИ!$A$5:$K$1101,3,FALSE)</f>
        <v>#N/A</v>
      </c>
      <c r="C80" s="526" t="e">
        <f>VLOOKUP($K80,УЧАСТНИКИ!$A$5:$K$1101,4,FALSE)</f>
        <v>#N/A</v>
      </c>
      <c r="D80" s="527" t="e">
        <f>VLOOKUP($K80,УЧАСТНИКИ!$A$5:$K$1101,8,FALSE)</f>
        <v>#N/A</v>
      </c>
      <c r="E80" s="525" t="e">
        <f>VLOOKUP($K80,УЧАСТНИКИ!$A$5:$K$1101,5,FALSE)</f>
        <v>#N/A</v>
      </c>
      <c r="F80" s="528"/>
      <c r="G80" s="528"/>
      <c r="H80" s="534" t="str">
        <f>IF(F80&lt;=ЕВСК!$G$13,"КМС",IF(F80&lt;=ЕВСК!$H$13,"1",IF(F80&lt;=ЕВСК!$I$13,"2",IF(F80&lt;=ЕВСК!$J$13,"3",IF(F80&lt;=ЕВСК!$K$13,"1юн",IF(F80&lt;=ЕВСК!$L$13,"2юн",IF(F80&lt;=ЕВСК!$M$13,"3юн",IF(F80&gt;ЕВСК!$M$13,"б/р"))))))))</f>
        <v>КМС</v>
      </c>
      <c r="I80" s="526"/>
      <c r="J80" s="525" t="e">
        <f>VLOOKUP($K80,УЧАСТНИКИ!$A$5:$K$1101,10,FALSE)</f>
        <v>#N/A</v>
      </c>
    </row>
    <row r="81" spans="1:10" hidden="1" x14ac:dyDescent="0.25">
      <c r="A81" s="524">
        <v>7</v>
      </c>
      <c r="B81" s="525" t="e">
        <f>VLOOKUP($K81,УЧАСТНИКИ!$A$5:$K$1101,3,FALSE)</f>
        <v>#N/A</v>
      </c>
      <c r="C81" s="526" t="e">
        <f>VLOOKUP($K81,УЧАСТНИКИ!$A$5:$K$1101,4,FALSE)</f>
        <v>#N/A</v>
      </c>
      <c r="D81" s="527" t="e">
        <f>VLOOKUP($K81,УЧАСТНИКИ!$A$5:$K$1101,8,FALSE)</f>
        <v>#N/A</v>
      </c>
      <c r="E81" s="525" t="e">
        <f>VLOOKUP($K81,УЧАСТНИКИ!$A$5:$K$1101,5,FALSE)</f>
        <v>#N/A</v>
      </c>
      <c r="F81" s="528"/>
      <c r="G81" s="528"/>
      <c r="H81" s="534" t="str">
        <f>IF(F81&lt;=ЕВСК!$G$13,"КМС",IF(F81&lt;=ЕВСК!$H$13,"1",IF(F81&lt;=ЕВСК!$I$13,"2",IF(F81&lt;=ЕВСК!$J$13,"3",IF(F81&lt;=ЕВСК!$K$13,"1юн",IF(F81&lt;=ЕВСК!$L$13,"2юн",IF(F81&lt;=ЕВСК!$M$13,"3юн",IF(F81&gt;ЕВСК!$M$13,"б/р"))))))))</f>
        <v>КМС</v>
      </c>
      <c r="I81" s="526"/>
      <c r="J81" s="525" t="e">
        <f>VLOOKUP($K81,УЧАСТНИКИ!$A$5:$K$1101,10,FALSE)</f>
        <v>#N/A</v>
      </c>
    </row>
    <row r="82" spans="1:10" hidden="1" x14ac:dyDescent="0.25">
      <c r="A82" s="524">
        <v>8</v>
      </c>
      <c r="B82" s="525" t="e">
        <f>VLOOKUP($K82,УЧАСТНИКИ!$A$5:$K$1101,3,FALSE)</f>
        <v>#N/A</v>
      </c>
      <c r="C82" s="526" t="e">
        <f>VLOOKUP($K82,УЧАСТНИКИ!$A$5:$K$1101,4,FALSE)</f>
        <v>#N/A</v>
      </c>
      <c r="D82" s="527" t="e">
        <f>VLOOKUP($K82,УЧАСТНИКИ!$A$5:$K$1101,8,FALSE)</f>
        <v>#N/A</v>
      </c>
      <c r="E82" s="525" t="e">
        <f>VLOOKUP($K82,УЧАСТНИКИ!$A$5:$K$1101,5,FALSE)</f>
        <v>#N/A</v>
      </c>
      <c r="F82" s="528"/>
      <c r="G82" s="528"/>
      <c r="H82" s="534" t="str">
        <f>IF(F82&lt;=ЕВСК!$G$13,"КМС",IF(F82&lt;=ЕВСК!$H$13,"1",IF(F82&lt;=ЕВСК!$I$13,"2",IF(F82&lt;=ЕВСК!$J$13,"3",IF(F82&lt;=ЕВСК!$K$13,"1юн",IF(F82&lt;=ЕВСК!$L$13,"2юн",IF(F82&lt;=ЕВСК!$M$13,"3юн",IF(F82&gt;ЕВСК!$M$13,"б/р"))))))))</f>
        <v>КМС</v>
      </c>
      <c r="I82" s="526"/>
      <c r="J82" s="525" t="e">
        <f>VLOOKUP($K82,УЧАСТНИКИ!$A$5:$K$1101,10,FALSE)</f>
        <v>#N/A</v>
      </c>
    </row>
    <row r="83" spans="1:10" hidden="1" x14ac:dyDescent="0.25">
      <c r="A83" s="524">
        <v>9</v>
      </c>
      <c r="B83" s="525" t="e">
        <f>VLOOKUP($K83,УЧАСТНИКИ!$A$5:$K$1101,3,FALSE)</f>
        <v>#N/A</v>
      </c>
      <c r="C83" s="526" t="e">
        <f>VLOOKUP($K83,УЧАСТНИКИ!$A$5:$K$1101,4,FALSE)</f>
        <v>#N/A</v>
      </c>
      <c r="D83" s="527" t="e">
        <f>VLOOKUP($K83,УЧАСТНИКИ!$A$5:$K$1101,8,FALSE)</f>
        <v>#N/A</v>
      </c>
      <c r="E83" s="525" t="e">
        <f>VLOOKUP($K83,УЧАСТНИКИ!$A$5:$K$1101,5,FALSE)</f>
        <v>#N/A</v>
      </c>
      <c r="F83" s="528"/>
      <c r="G83" s="528"/>
      <c r="H83" s="534" t="str">
        <f>IF(F83&lt;=ЕВСК!$G$13,"КМС",IF(F83&lt;=ЕВСК!$H$13,"1",IF(F83&lt;=ЕВСК!$I$13,"2",IF(F83&lt;=ЕВСК!$J$13,"3",IF(F83&lt;=ЕВСК!$K$13,"1юн",IF(F83&lt;=ЕВСК!$L$13,"2юн",IF(F83&lt;=ЕВСК!$M$13,"3юн",IF(F83&gt;ЕВСК!$M$13,"б/р"))))))))</f>
        <v>КМС</v>
      </c>
      <c r="I83" s="526"/>
      <c r="J83" s="525" t="e">
        <f>VLOOKUP($K83,УЧАСТНИКИ!$A$5:$K$1101,10,FALSE)</f>
        <v>#N/A</v>
      </c>
    </row>
    <row r="84" spans="1:10" hidden="1" x14ac:dyDescent="0.25">
      <c r="A84" s="524">
        <v>10</v>
      </c>
      <c r="B84" s="525" t="e">
        <f>VLOOKUP($K84,УЧАСТНИКИ!$A$5:$K$1101,3,FALSE)</f>
        <v>#N/A</v>
      </c>
      <c r="C84" s="526" t="e">
        <f>VLOOKUP($K84,УЧАСТНИКИ!$A$5:$K$1101,4,FALSE)</f>
        <v>#N/A</v>
      </c>
      <c r="D84" s="527" t="e">
        <f>VLOOKUP($K84,УЧАСТНИКИ!$A$5:$K$1101,8,FALSE)</f>
        <v>#N/A</v>
      </c>
      <c r="E84" s="525" t="e">
        <f>VLOOKUP($K84,УЧАСТНИКИ!$A$5:$K$1101,5,FALSE)</f>
        <v>#N/A</v>
      </c>
      <c r="F84" s="528"/>
      <c r="G84" s="528"/>
      <c r="H84" s="534" t="str">
        <f>IF(F84&lt;=ЕВСК!$G$13,"КМС",IF(F84&lt;=ЕВСК!$H$13,"1",IF(F84&lt;=ЕВСК!$I$13,"2",IF(F84&lt;=ЕВСК!$J$13,"3",IF(F84&lt;=ЕВСК!$K$13,"1юн",IF(F84&lt;=ЕВСК!$L$13,"2юн",IF(F84&lt;=ЕВСК!$M$13,"3юн",IF(F84&gt;ЕВСК!$M$13,"б/р"))))))))</f>
        <v>КМС</v>
      </c>
      <c r="I84" s="526"/>
      <c r="J84" s="525" t="e">
        <f>VLOOKUP($K84,УЧАСТНИКИ!$A$5:$K$1101,10,FALSE)</f>
        <v>#N/A</v>
      </c>
    </row>
    <row r="85" spans="1:10" hidden="1" x14ac:dyDescent="0.25">
      <c r="A85" s="524">
        <v>11</v>
      </c>
      <c r="B85" s="525" t="e">
        <f>VLOOKUP($K85,УЧАСТНИКИ!$A$5:$K$1101,3,FALSE)</f>
        <v>#N/A</v>
      </c>
      <c r="C85" s="526" t="e">
        <f>VLOOKUP($K85,УЧАСТНИКИ!$A$5:$K$1101,4,FALSE)</f>
        <v>#N/A</v>
      </c>
      <c r="D85" s="527" t="e">
        <f>VLOOKUP($K85,УЧАСТНИКИ!$A$5:$K$1101,8,FALSE)</f>
        <v>#N/A</v>
      </c>
      <c r="E85" s="525" t="e">
        <f>VLOOKUP($K85,УЧАСТНИКИ!$A$5:$K$1101,5,FALSE)</f>
        <v>#N/A</v>
      </c>
      <c r="F85" s="528"/>
      <c r="G85" s="528"/>
      <c r="H85" s="534" t="str">
        <f>IF(F85&lt;=ЕВСК!$G$13,"КМС",IF(F85&lt;=ЕВСК!$H$13,"1",IF(F85&lt;=ЕВСК!$I$13,"2",IF(F85&lt;=ЕВСК!$J$13,"3",IF(F85&lt;=ЕВСК!$K$13,"1юн",IF(F85&lt;=ЕВСК!$L$13,"2юн",IF(F85&lt;=ЕВСК!$M$13,"3юн",IF(F85&gt;ЕВСК!$M$13,"б/р"))))))))</f>
        <v>КМС</v>
      </c>
      <c r="I85" s="526"/>
      <c r="J85" s="525" t="e">
        <f>VLOOKUP($K85,УЧАСТНИКИ!$A$5:$K$1101,10,FALSE)</f>
        <v>#N/A</v>
      </c>
    </row>
    <row r="86" spans="1:10" hidden="1" x14ac:dyDescent="0.25">
      <c r="A86" s="524">
        <v>12</v>
      </c>
      <c r="B86" s="525" t="e">
        <f>VLOOKUP($K86,УЧАСТНИКИ!$A$5:$K$1101,3,FALSE)</f>
        <v>#N/A</v>
      </c>
      <c r="C86" s="526" t="e">
        <f>VLOOKUP($K86,УЧАСТНИКИ!$A$5:$K$1101,4,FALSE)</f>
        <v>#N/A</v>
      </c>
      <c r="D86" s="527" t="e">
        <f>VLOOKUP($K86,УЧАСТНИКИ!$A$5:$K$1101,8,FALSE)</f>
        <v>#N/A</v>
      </c>
      <c r="E86" s="525" t="e">
        <f>VLOOKUP($K86,УЧАСТНИКИ!$A$5:$K$1101,5,FALSE)</f>
        <v>#N/A</v>
      </c>
      <c r="F86" s="528"/>
      <c r="G86" s="528"/>
      <c r="H86" s="534" t="str">
        <f>IF(F86&lt;=ЕВСК!$G$13,"КМС",IF(F86&lt;=ЕВСК!$H$13,"1",IF(F86&lt;=ЕВСК!$I$13,"2",IF(F86&lt;=ЕВСК!$J$13,"3",IF(F86&lt;=ЕВСК!$K$13,"1юн",IF(F86&lt;=ЕВСК!$L$13,"2юн",IF(F86&lt;=ЕВСК!$M$13,"3юн",IF(F86&gt;ЕВСК!$M$13,"б/р"))))))))</f>
        <v>КМС</v>
      </c>
      <c r="I86" s="526"/>
      <c r="J86" s="525" t="e">
        <f>VLOOKUP($K86,УЧАСТНИКИ!$A$5:$K$1101,10,FALSE)</f>
        <v>#N/A</v>
      </c>
    </row>
    <row r="87" spans="1:10" hidden="1" x14ac:dyDescent="0.25">
      <c r="A87" s="524">
        <v>13</v>
      </c>
      <c r="B87" s="525" t="e">
        <f>VLOOKUP($K87,УЧАСТНИКИ!$A$5:$K$1101,3,FALSE)</f>
        <v>#N/A</v>
      </c>
      <c r="C87" s="526" t="e">
        <f>VLOOKUP($K87,УЧАСТНИКИ!$A$5:$K$1101,4,FALSE)</f>
        <v>#N/A</v>
      </c>
      <c r="D87" s="527" t="e">
        <f>VLOOKUP($K87,УЧАСТНИКИ!$A$5:$K$1101,8,FALSE)</f>
        <v>#N/A</v>
      </c>
      <c r="E87" s="525" t="e">
        <f>VLOOKUP($K87,УЧАСТНИКИ!$A$5:$K$1101,5,FALSE)</f>
        <v>#N/A</v>
      </c>
      <c r="F87" s="528"/>
      <c r="G87" s="528"/>
      <c r="H87" s="534" t="str">
        <f>IF(F87&lt;=ЕВСК!$G$13,"КМС",IF(F87&lt;=ЕВСК!$H$13,"1",IF(F87&lt;=ЕВСК!$I$13,"2",IF(F87&lt;=ЕВСК!$J$13,"3",IF(F87&lt;=ЕВСК!$K$13,"1юн",IF(F87&lt;=ЕВСК!$L$13,"2юн",IF(F87&lt;=ЕВСК!$M$13,"3юн",IF(F87&gt;ЕВСК!$M$13,"б/р"))))))))</f>
        <v>КМС</v>
      </c>
      <c r="I87" s="526"/>
      <c r="J87" s="525" t="e">
        <f>VLOOKUP($K87,УЧАСТНИКИ!$A$5:$K$1101,10,FALSE)</f>
        <v>#N/A</v>
      </c>
    </row>
    <row r="88" spans="1:10" hidden="1" x14ac:dyDescent="0.25">
      <c r="A88" s="524">
        <v>14</v>
      </c>
      <c r="B88" s="525" t="e">
        <f>VLOOKUP($K88,УЧАСТНИКИ!$A$5:$K$1101,3,FALSE)</f>
        <v>#N/A</v>
      </c>
      <c r="C88" s="526" t="e">
        <f>VLOOKUP($K88,УЧАСТНИКИ!$A$5:$K$1101,4,FALSE)</f>
        <v>#N/A</v>
      </c>
      <c r="D88" s="527" t="e">
        <f>VLOOKUP($K88,УЧАСТНИКИ!$A$5:$K$1101,8,FALSE)</f>
        <v>#N/A</v>
      </c>
      <c r="E88" s="525" t="e">
        <f>VLOOKUP($K88,УЧАСТНИКИ!$A$5:$K$1101,5,FALSE)</f>
        <v>#N/A</v>
      </c>
      <c r="F88" s="528"/>
      <c r="G88" s="528"/>
      <c r="H88" s="534" t="str">
        <f>IF(F88&lt;=ЕВСК!$G$13,"КМС",IF(F88&lt;=ЕВСК!$H$13,"1",IF(F88&lt;=ЕВСК!$I$13,"2",IF(F88&lt;=ЕВСК!$J$13,"3",IF(F88&lt;=ЕВСК!$K$13,"1юн",IF(F88&lt;=ЕВСК!$L$13,"2юн",IF(F88&lt;=ЕВСК!$M$13,"3юн",IF(F88&gt;ЕВСК!$M$13,"б/р"))))))))</f>
        <v>КМС</v>
      </c>
      <c r="I88" s="526"/>
      <c r="J88" s="525" t="e">
        <f>VLOOKUP($K88,УЧАСТНИКИ!$A$5:$K$1101,10,FALSE)</f>
        <v>#N/A</v>
      </c>
    </row>
    <row r="89" spans="1:10" hidden="1" x14ac:dyDescent="0.25">
      <c r="A89" s="524">
        <v>15</v>
      </c>
      <c r="B89" s="525" t="e">
        <f>VLOOKUP($K89,УЧАСТНИКИ!$A$5:$K$1101,3,FALSE)</f>
        <v>#N/A</v>
      </c>
      <c r="C89" s="526" t="e">
        <f>VLOOKUP($K89,УЧАСТНИКИ!$A$5:$K$1101,4,FALSE)</f>
        <v>#N/A</v>
      </c>
      <c r="D89" s="527" t="e">
        <f>VLOOKUP($K89,УЧАСТНИКИ!$A$5:$K$1101,8,FALSE)</f>
        <v>#N/A</v>
      </c>
      <c r="E89" s="525" t="e">
        <f>VLOOKUP($K89,УЧАСТНИКИ!$A$5:$K$1101,5,FALSE)</f>
        <v>#N/A</v>
      </c>
      <c r="F89" s="528"/>
      <c r="G89" s="528"/>
      <c r="H89" s="534" t="str">
        <f>IF(F89&lt;=ЕВСК!$G$13,"КМС",IF(F89&lt;=ЕВСК!$H$13,"1",IF(F89&lt;=ЕВСК!$I$13,"2",IF(F89&lt;=ЕВСК!$J$13,"3",IF(F89&lt;=ЕВСК!$K$13,"1юн",IF(F89&lt;=ЕВСК!$L$13,"2юн",IF(F89&lt;=ЕВСК!$M$13,"3юн",IF(F89&gt;ЕВСК!$M$13,"б/р"))))))))</f>
        <v>КМС</v>
      </c>
      <c r="I89" s="526"/>
      <c r="J89" s="525" t="e">
        <f>VLOOKUP($K89,УЧАСТНИКИ!$A$5:$K$1101,10,FALSE)</f>
        <v>#N/A</v>
      </c>
    </row>
    <row r="90" spans="1:10" hidden="1" x14ac:dyDescent="0.25">
      <c r="A90" s="524">
        <v>16</v>
      </c>
      <c r="B90" s="525" t="e">
        <f>VLOOKUP($K90,УЧАСТНИКИ!$A$5:$K$1101,3,FALSE)</f>
        <v>#N/A</v>
      </c>
      <c r="C90" s="526" t="e">
        <f>VLOOKUP($K90,УЧАСТНИКИ!$A$5:$K$1101,4,FALSE)</f>
        <v>#N/A</v>
      </c>
      <c r="D90" s="527" t="e">
        <f>VLOOKUP($K90,УЧАСТНИКИ!$A$5:$K$1101,8,FALSE)</f>
        <v>#N/A</v>
      </c>
      <c r="E90" s="525" t="e">
        <f>VLOOKUP($K90,УЧАСТНИКИ!$A$5:$K$1101,5,FALSE)</f>
        <v>#N/A</v>
      </c>
      <c r="F90" s="528"/>
      <c r="G90" s="528"/>
      <c r="H90" s="534" t="str">
        <f>IF(F90&lt;=ЕВСК!$G$13,"КМС",IF(F90&lt;=ЕВСК!$H$13,"1",IF(F90&lt;=ЕВСК!$I$13,"2",IF(F90&lt;=ЕВСК!$J$13,"3",IF(F90&lt;=ЕВСК!$K$13,"1юн",IF(F90&lt;=ЕВСК!$L$13,"2юн",IF(F90&lt;=ЕВСК!$M$13,"3юн",IF(F90&gt;ЕВСК!$M$13,"б/р"))))))))</f>
        <v>КМС</v>
      </c>
      <c r="I90" s="526"/>
      <c r="J90" s="525" t="e">
        <f>VLOOKUP($K90,УЧАСТНИКИ!$A$5:$K$1101,10,FALSE)</f>
        <v>#N/A</v>
      </c>
    </row>
    <row r="91" spans="1:10" hidden="1" x14ac:dyDescent="0.25">
      <c r="A91" s="524">
        <v>17</v>
      </c>
      <c r="B91" s="525" t="e">
        <f>VLOOKUP($K91,УЧАСТНИКИ!$A$5:$K$1101,3,FALSE)</f>
        <v>#N/A</v>
      </c>
      <c r="C91" s="526" t="e">
        <f>VLOOKUP($K91,УЧАСТНИКИ!$A$5:$K$1101,4,FALSE)</f>
        <v>#N/A</v>
      </c>
      <c r="D91" s="527" t="e">
        <f>VLOOKUP($K91,УЧАСТНИКИ!$A$5:$K$1101,8,FALSE)</f>
        <v>#N/A</v>
      </c>
      <c r="E91" s="525" t="e">
        <f>VLOOKUP($K91,УЧАСТНИКИ!$A$5:$K$1101,5,FALSE)</f>
        <v>#N/A</v>
      </c>
      <c r="F91" s="528"/>
      <c r="G91" s="528"/>
      <c r="H91" s="534" t="str">
        <f>IF(F91&lt;=ЕВСК!$G$13,"КМС",IF(F91&lt;=ЕВСК!$H$13,"1",IF(F91&lt;=ЕВСК!$I$13,"2",IF(F91&lt;=ЕВСК!$J$13,"3",IF(F91&lt;=ЕВСК!$K$13,"1юн",IF(F91&lt;=ЕВСК!$L$13,"2юн",IF(F91&lt;=ЕВСК!$M$13,"3юн",IF(F91&gt;ЕВСК!$M$13,"б/р"))))))))</f>
        <v>КМС</v>
      </c>
      <c r="I91" s="526"/>
      <c r="J91" s="525" t="e">
        <f>VLOOKUP($K91,УЧАСТНИКИ!$A$5:$K$1101,10,FALSE)</f>
        <v>#N/A</v>
      </c>
    </row>
    <row r="92" spans="1:10" hidden="1" x14ac:dyDescent="0.25">
      <c r="A92" s="524">
        <v>18</v>
      </c>
      <c r="B92" s="525" t="e">
        <f>VLOOKUP($K92,УЧАСТНИКИ!$A$5:$K$1101,3,FALSE)</f>
        <v>#N/A</v>
      </c>
      <c r="C92" s="526" t="e">
        <f>VLOOKUP($K92,УЧАСТНИКИ!$A$5:$K$1101,4,FALSE)</f>
        <v>#N/A</v>
      </c>
      <c r="D92" s="527" t="e">
        <f>VLOOKUP($K92,УЧАСТНИКИ!$A$5:$K$1101,8,FALSE)</f>
        <v>#N/A</v>
      </c>
      <c r="E92" s="525" t="e">
        <f>VLOOKUP($K92,УЧАСТНИКИ!$A$5:$K$1101,5,FALSE)</f>
        <v>#N/A</v>
      </c>
      <c r="F92" s="528"/>
      <c r="G92" s="528"/>
      <c r="H92" s="534" t="str">
        <f>IF(F92&lt;=ЕВСК!$G$13,"КМС",IF(F92&lt;=ЕВСК!$H$13,"1",IF(F92&lt;=ЕВСК!$I$13,"2",IF(F92&lt;=ЕВСК!$J$13,"3",IF(F92&lt;=ЕВСК!$K$13,"1юн",IF(F92&lt;=ЕВСК!$L$13,"2юн",IF(F92&lt;=ЕВСК!$M$13,"3юн",IF(F92&gt;ЕВСК!$M$13,"б/р"))))))))</f>
        <v>КМС</v>
      </c>
      <c r="I92" s="526"/>
      <c r="J92" s="525" t="e">
        <f>VLOOKUP($K92,УЧАСТНИКИ!$A$5:$K$1101,10,FALSE)</f>
        <v>#N/A</v>
      </c>
    </row>
    <row r="93" spans="1:10" hidden="1" x14ac:dyDescent="0.25">
      <c r="A93" s="524">
        <v>19</v>
      </c>
      <c r="B93" s="525" t="e">
        <f>VLOOKUP($K93,УЧАСТНИКИ!$A$5:$K$1101,3,FALSE)</f>
        <v>#N/A</v>
      </c>
      <c r="C93" s="526" t="e">
        <f>VLOOKUP($K93,УЧАСТНИКИ!$A$5:$K$1101,4,FALSE)</f>
        <v>#N/A</v>
      </c>
      <c r="D93" s="527" t="e">
        <f>VLOOKUP($K93,УЧАСТНИКИ!$A$5:$K$1101,8,FALSE)</f>
        <v>#N/A</v>
      </c>
      <c r="E93" s="525" t="e">
        <f>VLOOKUP($K93,УЧАСТНИКИ!$A$5:$K$1101,5,FALSE)</f>
        <v>#N/A</v>
      </c>
      <c r="F93" s="528"/>
      <c r="G93" s="528"/>
      <c r="H93" s="534" t="str">
        <f>IF(F93&lt;=ЕВСК!$G$13,"КМС",IF(F93&lt;=ЕВСК!$H$13,"1",IF(F93&lt;=ЕВСК!$I$13,"2",IF(F93&lt;=ЕВСК!$J$13,"3",IF(F93&lt;=ЕВСК!$K$13,"1юн",IF(F93&lt;=ЕВСК!$L$13,"2юн",IF(F93&lt;=ЕВСК!$M$13,"3юн",IF(F93&gt;ЕВСК!$M$13,"б/р"))))))))</f>
        <v>КМС</v>
      </c>
      <c r="I93" s="526"/>
      <c r="J93" s="525" t="e">
        <f>VLOOKUP($K93,УЧАСТНИКИ!$A$5:$K$1101,10,FALSE)</f>
        <v>#N/A</v>
      </c>
    </row>
    <row r="94" spans="1:10" hidden="1" x14ac:dyDescent="0.25">
      <c r="A94" s="524">
        <v>20</v>
      </c>
      <c r="B94" s="525" t="e">
        <f>VLOOKUP($K94,УЧАСТНИКИ!$A$5:$K$1101,3,FALSE)</f>
        <v>#N/A</v>
      </c>
      <c r="C94" s="526" t="e">
        <f>VLOOKUP($K94,УЧАСТНИКИ!$A$5:$K$1101,4,FALSE)</f>
        <v>#N/A</v>
      </c>
      <c r="D94" s="527" t="e">
        <f>VLOOKUP($K94,УЧАСТНИКИ!$A$5:$K$1101,8,FALSE)</f>
        <v>#N/A</v>
      </c>
      <c r="E94" s="525" t="e">
        <f>VLOOKUP($K94,УЧАСТНИКИ!$A$5:$K$1101,5,FALSE)</f>
        <v>#N/A</v>
      </c>
      <c r="F94" s="528"/>
      <c r="G94" s="528"/>
      <c r="H94" s="534" t="str">
        <f>IF(F94&lt;=ЕВСК!$G$13,"КМС",IF(F94&lt;=ЕВСК!$H$13,"1",IF(F94&lt;=ЕВСК!$I$13,"2",IF(F94&lt;=ЕВСК!$J$13,"3",IF(F94&lt;=ЕВСК!$K$13,"1юн",IF(F94&lt;=ЕВСК!$L$13,"2юн",IF(F94&lt;=ЕВСК!$M$13,"3юн",IF(F94&gt;ЕВСК!$M$13,"б/р"))))))))</f>
        <v>КМС</v>
      </c>
      <c r="I94" s="526"/>
      <c r="J94" s="525" t="e">
        <f>VLOOKUP($K94,УЧАСТНИКИ!$A$5:$K$1101,10,FALSE)</f>
        <v>#N/A</v>
      </c>
    </row>
    <row r="95" spans="1:10" hidden="1" x14ac:dyDescent="0.25">
      <c r="A95" s="524">
        <v>21</v>
      </c>
      <c r="B95" s="525" t="e">
        <f>VLOOKUP($K95,УЧАСТНИКИ!$A$5:$K$1101,3,FALSE)</f>
        <v>#N/A</v>
      </c>
      <c r="C95" s="526" t="e">
        <f>VLOOKUP($K95,УЧАСТНИКИ!$A$5:$K$1101,4,FALSE)</f>
        <v>#N/A</v>
      </c>
      <c r="D95" s="527" t="e">
        <f>VLOOKUP($K95,УЧАСТНИКИ!$A$5:$K$1101,8,FALSE)</f>
        <v>#N/A</v>
      </c>
      <c r="E95" s="525" t="e">
        <f>VLOOKUP($K95,УЧАСТНИКИ!$A$5:$K$1101,5,FALSE)</f>
        <v>#N/A</v>
      </c>
      <c r="F95" s="528"/>
      <c r="G95" s="528"/>
      <c r="H95" s="534" t="str">
        <f>IF(F95&lt;=ЕВСК!$G$13,"КМС",IF(F95&lt;=ЕВСК!$H$13,"1",IF(F95&lt;=ЕВСК!$I$13,"2",IF(F95&lt;=ЕВСК!$J$13,"3",IF(F95&lt;=ЕВСК!$K$13,"1юн",IF(F95&lt;=ЕВСК!$L$13,"2юн",IF(F95&lt;=ЕВСК!$M$13,"3юн",IF(F95&gt;ЕВСК!$M$13,"б/р"))))))))</f>
        <v>КМС</v>
      </c>
      <c r="I95" s="526"/>
      <c r="J95" s="525" t="e">
        <f>VLOOKUP($K95,УЧАСТНИКИ!$A$5:$K$1101,10,FALSE)</f>
        <v>#N/A</v>
      </c>
    </row>
    <row r="96" spans="1:10" hidden="1" x14ac:dyDescent="0.25">
      <c r="A96" s="524">
        <v>22</v>
      </c>
      <c r="B96" s="525" t="e">
        <f>VLOOKUP($K96,УЧАСТНИКИ!$A$5:$K$1101,3,FALSE)</f>
        <v>#N/A</v>
      </c>
      <c r="C96" s="526" t="e">
        <f>VLOOKUP($K96,УЧАСТНИКИ!$A$5:$K$1101,4,FALSE)</f>
        <v>#N/A</v>
      </c>
      <c r="D96" s="527" t="e">
        <f>VLOOKUP($K96,УЧАСТНИКИ!$A$5:$K$1101,8,FALSE)</f>
        <v>#N/A</v>
      </c>
      <c r="E96" s="525" t="e">
        <f>VLOOKUP($K96,УЧАСТНИКИ!$A$5:$K$1101,5,FALSE)</f>
        <v>#N/A</v>
      </c>
      <c r="F96" s="528"/>
      <c r="G96" s="528"/>
      <c r="H96" s="534" t="str">
        <f>IF(F96&lt;=ЕВСК!$G$13,"КМС",IF(F96&lt;=ЕВСК!$H$13,"1",IF(F96&lt;=ЕВСК!$I$13,"2",IF(F96&lt;=ЕВСК!$J$13,"3",IF(F96&lt;=ЕВСК!$K$13,"1юн",IF(F96&lt;=ЕВСК!$L$13,"2юн",IF(F96&lt;=ЕВСК!$M$13,"3юн",IF(F96&gt;ЕВСК!$M$13,"б/р"))))))))</f>
        <v>КМС</v>
      </c>
      <c r="I96" s="526"/>
      <c r="J96" s="525" t="e">
        <f>VLOOKUP($K96,УЧАСТНИКИ!$A$5:$K$1101,10,FALSE)</f>
        <v>#N/A</v>
      </c>
    </row>
    <row r="97" spans="1:10" hidden="1" x14ac:dyDescent="0.25">
      <c r="A97" s="524">
        <v>23</v>
      </c>
      <c r="B97" s="525" t="e">
        <f>VLOOKUP($K97,УЧАСТНИКИ!$A$5:$K$1101,3,FALSE)</f>
        <v>#N/A</v>
      </c>
      <c r="C97" s="526" t="e">
        <f>VLOOKUP($K97,УЧАСТНИКИ!$A$5:$K$1101,4,FALSE)</f>
        <v>#N/A</v>
      </c>
      <c r="D97" s="527" t="e">
        <f>VLOOKUP($K97,УЧАСТНИКИ!$A$5:$K$1101,8,FALSE)</f>
        <v>#N/A</v>
      </c>
      <c r="E97" s="525" t="e">
        <f>VLOOKUP($K97,УЧАСТНИКИ!$A$5:$K$1101,5,FALSE)</f>
        <v>#N/A</v>
      </c>
      <c r="F97" s="528"/>
      <c r="G97" s="528"/>
      <c r="H97" s="534" t="str">
        <f>IF(F97&lt;=ЕВСК!$G$13,"КМС",IF(F97&lt;=ЕВСК!$H$13,"1",IF(F97&lt;=ЕВСК!$I$13,"2",IF(F97&lt;=ЕВСК!$J$13,"3",IF(F97&lt;=ЕВСК!$K$13,"1юн",IF(F97&lt;=ЕВСК!$L$13,"2юн",IF(F97&lt;=ЕВСК!$M$13,"3юн",IF(F97&gt;ЕВСК!$M$13,"б/р"))))))))</f>
        <v>КМС</v>
      </c>
      <c r="I97" s="526"/>
      <c r="J97" s="525" t="e">
        <f>VLOOKUP($K97,УЧАСТНИКИ!$A$5:$K$1101,10,FALSE)</f>
        <v>#N/A</v>
      </c>
    </row>
    <row r="98" spans="1:10" hidden="1" x14ac:dyDescent="0.25">
      <c r="A98" s="524">
        <v>24</v>
      </c>
      <c r="B98" s="525" t="e">
        <f>VLOOKUP($K98,УЧАСТНИКИ!$A$5:$K$1101,3,FALSE)</f>
        <v>#N/A</v>
      </c>
      <c r="C98" s="526" t="e">
        <f>VLOOKUP($K98,УЧАСТНИКИ!$A$5:$K$1101,4,FALSE)</f>
        <v>#N/A</v>
      </c>
      <c r="D98" s="527" t="e">
        <f>VLOOKUP($K98,УЧАСТНИКИ!$A$5:$K$1101,8,FALSE)</f>
        <v>#N/A</v>
      </c>
      <c r="E98" s="525" t="e">
        <f>VLOOKUP($K98,УЧАСТНИКИ!$A$5:$K$1101,5,FALSE)</f>
        <v>#N/A</v>
      </c>
      <c r="F98" s="528"/>
      <c r="G98" s="528"/>
      <c r="H98" s="534" t="str">
        <f>IF(F98&lt;=ЕВСК!$G$13,"КМС",IF(F98&lt;=ЕВСК!$H$13,"1",IF(F98&lt;=ЕВСК!$I$13,"2",IF(F98&lt;=ЕВСК!$J$13,"3",IF(F98&lt;=ЕВСК!$K$13,"1юн",IF(F98&lt;=ЕВСК!$L$13,"2юн",IF(F98&lt;=ЕВСК!$M$13,"3юн",IF(F98&gt;ЕВСК!$M$13,"б/р"))))))))</f>
        <v>КМС</v>
      </c>
      <c r="I98" s="526"/>
      <c r="J98" s="525" t="e">
        <f>VLOOKUP($K98,УЧАСТНИКИ!$A$5:$K$1101,10,FALSE)</f>
        <v>#N/A</v>
      </c>
    </row>
    <row r="99" spans="1:10" hidden="1" x14ac:dyDescent="0.25">
      <c r="A99" s="524">
        <v>25</v>
      </c>
      <c r="B99" s="525" t="e">
        <f>VLOOKUP($K99,УЧАСТНИКИ!$A$5:$K$1101,3,FALSE)</f>
        <v>#N/A</v>
      </c>
      <c r="C99" s="526" t="e">
        <f>VLOOKUP($K99,УЧАСТНИКИ!$A$5:$K$1101,4,FALSE)</f>
        <v>#N/A</v>
      </c>
      <c r="D99" s="527" t="e">
        <f>VLOOKUP($K99,УЧАСТНИКИ!$A$5:$K$1101,8,FALSE)</f>
        <v>#N/A</v>
      </c>
      <c r="E99" s="525" t="e">
        <f>VLOOKUP($K99,УЧАСТНИКИ!$A$5:$K$1101,5,FALSE)</f>
        <v>#N/A</v>
      </c>
      <c r="F99" s="528"/>
      <c r="G99" s="528"/>
      <c r="H99" s="534" t="str">
        <f>IF(F99&lt;=ЕВСК!$G$13,"КМС",IF(F99&lt;=ЕВСК!$H$13,"1",IF(F99&lt;=ЕВСК!$I$13,"2",IF(F99&lt;=ЕВСК!$J$13,"3",IF(F99&lt;=ЕВСК!$K$13,"1юн",IF(F99&lt;=ЕВСК!$L$13,"2юн",IF(F99&lt;=ЕВСК!$M$13,"3юн",IF(F99&gt;ЕВСК!$M$13,"б/р"))))))))</f>
        <v>КМС</v>
      </c>
      <c r="I99" s="526"/>
      <c r="J99" s="525" t="e">
        <f>VLOOKUP($K99,УЧАСТНИКИ!$A$5:$K$1101,10,FALSE)</f>
        <v>#N/A</v>
      </c>
    </row>
    <row r="100" spans="1:10" hidden="1" x14ac:dyDescent="0.25">
      <c r="A100" s="524">
        <v>26</v>
      </c>
      <c r="B100" s="525" t="e">
        <f>VLOOKUP($K100,УЧАСТНИКИ!$A$5:$K$1101,3,FALSE)</f>
        <v>#N/A</v>
      </c>
      <c r="C100" s="526" t="e">
        <f>VLOOKUP($K100,УЧАСТНИКИ!$A$5:$K$1101,4,FALSE)</f>
        <v>#N/A</v>
      </c>
      <c r="D100" s="527" t="e">
        <f>VLOOKUP($K100,УЧАСТНИКИ!$A$5:$K$1101,8,FALSE)</f>
        <v>#N/A</v>
      </c>
      <c r="E100" s="525" t="e">
        <f>VLOOKUP($K100,УЧАСТНИКИ!$A$5:$K$1101,5,FALSE)</f>
        <v>#N/A</v>
      </c>
      <c r="F100" s="528"/>
      <c r="G100" s="528"/>
      <c r="H100" s="534" t="str">
        <f>IF(F100&lt;=ЕВСК!$G$13,"КМС",IF(F100&lt;=ЕВСК!$H$13,"1",IF(F100&lt;=ЕВСК!$I$13,"2",IF(F100&lt;=ЕВСК!$J$13,"3",IF(F100&lt;=ЕВСК!$K$13,"1юн",IF(F100&lt;=ЕВСК!$L$13,"2юн",IF(F100&lt;=ЕВСК!$M$13,"3юн",IF(F100&gt;ЕВСК!$M$13,"б/р"))))))))</f>
        <v>КМС</v>
      </c>
      <c r="I100" s="526"/>
      <c r="J100" s="525" t="e">
        <f>VLOOKUP($K100,УЧАСТНИКИ!$A$5:$K$1101,10,FALSE)</f>
        <v>#N/A</v>
      </c>
    </row>
    <row r="101" spans="1:10" hidden="1" x14ac:dyDescent="0.25">
      <c r="A101" s="524">
        <v>27</v>
      </c>
      <c r="B101" s="525" t="e">
        <f>VLOOKUP($K101,УЧАСТНИКИ!$A$5:$K$1101,3,FALSE)</f>
        <v>#N/A</v>
      </c>
      <c r="C101" s="526" t="e">
        <f>VLOOKUP($K101,УЧАСТНИКИ!$A$5:$K$1101,4,FALSE)</f>
        <v>#N/A</v>
      </c>
      <c r="D101" s="527" t="e">
        <f>VLOOKUP($K101,УЧАСТНИКИ!$A$5:$K$1101,8,FALSE)</f>
        <v>#N/A</v>
      </c>
      <c r="E101" s="525" t="e">
        <f>VLOOKUP($K101,УЧАСТНИКИ!$A$5:$K$1101,5,FALSE)</f>
        <v>#N/A</v>
      </c>
      <c r="F101" s="528"/>
      <c r="G101" s="528"/>
      <c r="H101" s="534" t="str">
        <f>IF(F101&lt;=ЕВСК!$G$13,"КМС",IF(F101&lt;=ЕВСК!$H$13,"1",IF(F101&lt;=ЕВСК!$I$13,"2",IF(F101&lt;=ЕВСК!$J$13,"3",IF(F101&lt;=ЕВСК!$K$13,"1юн",IF(F101&lt;=ЕВСК!$L$13,"2юн",IF(F101&lt;=ЕВСК!$M$13,"3юн",IF(F101&gt;ЕВСК!$M$13,"б/р"))))))))</f>
        <v>КМС</v>
      </c>
      <c r="I101" s="526"/>
      <c r="J101" s="525" t="e">
        <f>VLOOKUP($K101,УЧАСТНИКИ!$A$5:$K$1101,10,FALSE)</f>
        <v>#N/A</v>
      </c>
    </row>
    <row r="102" spans="1:10" hidden="1" x14ac:dyDescent="0.25">
      <c r="A102" s="524">
        <v>28</v>
      </c>
      <c r="B102" s="525" t="e">
        <f>VLOOKUP($K102,УЧАСТНИКИ!$A$5:$K$1101,3,FALSE)</f>
        <v>#N/A</v>
      </c>
      <c r="C102" s="526" t="e">
        <f>VLOOKUP($K102,УЧАСТНИКИ!$A$5:$K$1101,4,FALSE)</f>
        <v>#N/A</v>
      </c>
      <c r="D102" s="527" t="e">
        <f>VLOOKUP($K102,УЧАСТНИКИ!$A$5:$K$1101,8,FALSE)</f>
        <v>#N/A</v>
      </c>
      <c r="E102" s="525" t="e">
        <f>VLOOKUP($K102,УЧАСТНИКИ!$A$5:$K$1101,5,FALSE)</f>
        <v>#N/A</v>
      </c>
      <c r="F102" s="528"/>
      <c r="G102" s="528"/>
      <c r="H102" s="534" t="str">
        <f>IF(F102&lt;=ЕВСК!$G$13,"КМС",IF(F102&lt;=ЕВСК!$H$13,"1",IF(F102&lt;=ЕВСК!$I$13,"2",IF(F102&lt;=ЕВСК!$J$13,"3",IF(F102&lt;=ЕВСК!$K$13,"1юн",IF(F102&lt;=ЕВСК!$L$13,"2юн",IF(F102&lt;=ЕВСК!$M$13,"3юн",IF(F102&gt;ЕВСК!$M$13,"б/р"))))))))</f>
        <v>КМС</v>
      </c>
      <c r="I102" s="526"/>
      <c r="J102" s="525" t="e">
        <f>VLOOKUP($K102,УЧАСТНИКИ!$A$5:$K$1101,10,FALSE)</f>
        <v>#N/A</v>
      </c>
    </row>
    <row r="103" spans="1:10" hidden="1" x14ac:dyDescent="0.25">
      <c r="A103" s="524">
        <v>29</v>
      </c>
      <c r="B103" s="525" t="e">
        <f>VLOOKUP($K103,УЧАСТНИКИ!$A$5:$K$1101,3,FALSE)</f>
        <v>#N/A</v>
      </c>
      <c r="C103" s="526" t="e">
        <f>VLOOKUP($K103,УЧАСТНИКИ!$A$5:$K$1101,4,FALSE)</f>
        <v>#N/A</v>
      </c>
      <c r="D103" s="527" t="e">
        <f>VLOOKUP($K103,УЧАСТНИКИ!$A$5:$K$1101,8,FALSE)</f>
        <v>#N/A</v>
      </c>
      <c r="E103" s="525" t="e">
        <f>VLOOKUP($K103,УЧАСТНИКИ!$A$5:$K$1101,5,FALSE)</f>
        <v>#N/A</v>
      </c>
      <c r="F103" s="528"/>
      <c r="G103" s="528"/>
      <c r="H103" s="534" t="str">
        <f>IF(F103&lt;=ЕВСК!$G$13,"КМС",IF(F103&lt;=ЕВСК!$H$13,"1",IF(F103&lt;=ЕВСК!$I$13,"2",IF(F103&lt;=ЕВСК!$J$13,"3",IF(F103&lt;=ЕВСК!$K$13,"1юн",IF(F103&lt;=ЕВСК!$L$13,"2юн",IF(F103&lt;=ЕВСК!$M$13,"3юн",IF(F103&gt;ЕВСК!$M$13,"б/р"))))))))</f>
        <v>КМС</v>
      </c>
      <c r="I103" s="526"/>
      <c r="J103" s="525" t="e">
        <f>VLOOKUP($K103,УЧАСТНИКИ!$A$5:$K$1101,10,FALSE)</f>
        <v>#N/A</v>
      </c>
    </row>
    <row r="104" spans="1:10" hidden="1" x14ac:dyDescent="0.25">
      <c r="A104" s="524">
        <v>30</v>
      </c>
      <c r="B104" s="525" t="e">
        <f>VLOOKUP($K104,УЧАСТНИКИ!$A$5:$K$1101,3,FALSE)</f>
        <v>#N/A</v>
      </c>
      <c r="C104" s="526" t="e">
        <f>VLOOKUP($K104,УЧАСТНИКИ!$A$5:$K$1101,4,FALSE)</f>
        <v>#N/A</v>
      </c>
      <c r="D104" s="527" t="e">
        <f>VLOOKUP($K104,УЧАСТНИКИ!$A$5:$K$1101,8,FALSE)</f>
        <v>#N/A</v>
      </c>
      <c r="E104" s="525" t="e">
        <f>VLOOKUP($K104,УЧАСТНИКИ!$A$5:$K$1101,5,FALSE)</f>
        <v>#N/A</v>
      </c>
      <c r="F104" s="528"/>
      <c r="G104" s="528"/>
      <c r="H104" s="534" t="str">
        <f>IF(F104&lt;=ЕВСК!$G$13,"КМС",IF(F104&lt;=ЕВСК!$H$13,"1",IF(F104&lt;=ЕВСК!$I$13,"2",IF(F104&lt;=ЕВСК!$J$13,"3",IF(F104&lt;=ЕВСК!$K$13,"1юн",IF(F104&lt;=ЕВСК!$L$13,"2юн",IF(F104&lt;=ЕВСК!$M$13,"3юн",IF(F104&gt;ЕВСК!$M$13,"б/р"))))))))</f>
        <v>КМС</v>
      </c>
      <c r="I104" s="526"/>
      <c r="J104" s="525" t="e">
        <f>VLOOKUP($K104,УЧАСТНИКИ!$A$5:$K$1101,10,FALSE)</f>
        <v>#N/A</v>
      </c>
    </row>
    <row r="105" spans="1:10" hidden="1" x14ac:dyDescent="0.25">
      <c r="A105" s="524">
        <v>31</v>
      </c>
      <c r="B105" s="525" t="e">
        <f>VLOOKUP($K105,УЧАСТНИКИ!$A$5:$K$1101,3,FALSE)</f>
        <v>#N/A</v>
      </c>
      <c r="C105" s="526" t="e">
        <f>VLOOKUP($K105,УЧАСТНИКИ!$A$5:$K$1101,4,FALSE)</f>
        <v>#N/A</v>
      </c>
      <c r="D105" s="527" t="e">
        <f>VLOOKUP($K105,УЧАСТНИКИ!$A$5:$K$1101,8,FALSE)</f>
        <v>#N/A</v>
      </c>
      <c r="E105" s="525" t="e">
        <f>VLOOKUP($K105,УЧАСТНИКИ!$A$5:$K$1101,5,FALSE)</f>
        <v>#N/A</v>
      </c>
      <c r="F105" s="528"/>
      <c r="G105" s="528"/>
      <c r="H105" s="534" t="str">
        <f>IF(F105&lt;=ЕВСК!$G$13,"КМС",IF(F105&lt;=ЕВСК!$H$13,"1",IF(F105&lt;=ЕВСК!$I$13,"2",IF(F105&lt;=ЕВСК!$J$13,"3",IF(F105&lt;=ЕВСК!$K$13,"1юн",IF(F105&lt;=ЕВСК!$L$13,"2юн",IF(F105&lt;=ЕВСК!$M$13,"3юн",IF(F105&gt;ЕВСК!$M$13,"б/р"))))))))</f>
        <v>КМС</v>
      </c>
      <c r="I105" s="526"/>
      <c r="J105" s="525" t="e">
        <f>VLOOKUP($K105,УЧАСТНИКИ!$A$5:$K$1101,10,FALSE)</f>
        <v>#N/A</v>
      </c>
    </row>
    <row r="106" spans="1:10" hidden="1" x14ac:dyDescent="0.25">
      <c r="A106" s="524">
        <v>32</v>
      </c>
      <c r="B106" s="525" t="e">
        <f>VLOOKUP($K106,УЧАСТНИКИ!$A$5:$K$1101,3,FALSE)</f>
        <v>#N/A</v>
      </c>
      <c r="C106" s="526" t="e">
        <f>VLOOKUP($K106,УЧАСТНИКИ!$A$5:$K$1101,4,FALSE)</f>
        <v>#N/A</v>
      </c>
      <c r="D106" s="527" t="e">
        <f>VLOOKUP($K106,УЧАСТНИКИ!$A$5:$K$1101,8,FALSE)</f>
        <v>#N/A</v>
      </c>
      <c r="E106" s="525" t="e">
        <f>VLOOKUP($K106,УЧАСТНИКИ!$A$5:$K$1101,5,FALSE)</f>
        <v>#N/A</v>
      </c>
      <c r="F106" s="528"/>
      <c r="G106" s="528"/>
      <c r="H106" s="534" t="str">
        <f>IF(F106&lt;=ЕВСК!$G$13,"КМС",IF(F106&lt;=ЕВСК!$H$13,"1",IF(F106&lt;=ЕВСК!$I$13,"2",IF(F106&lt;=ЕВСК!$J$13,"3",IF(F106&lt;=ЕВСК!$K$13,"1юн",IF(F106&lt;=ЕВСК!$L$13,"2юн",IF(F106&lt;=ЕВСК!$M$13,"3юн",IF(F106&gt;ЕВСК!$M$13,"б/р"))))))))</f>
        <v>КМС</v>
      </c>
      <c r="I106" s="526"/>
      <c r="J106" s="525" t="e">
        <f>VLOOKUP($K106,УЧАСТНИКИ!$A$5:$K$1101,10,FALSE)</f>
        <v>#N/A</v>
      </c>
    </row>
    <row r="107" spans="1:10" hidden="1" x14ac:dyDescent="0.25">
      <c r="A107" s="524">
        <v>33</v>
      </c>
      <c r="B107" s="525" t="e">
        <f>VLOOKUP($K107,УЧАСТНИКИ!$A$5:$K$1101,3,FALSE)</f>
        <v>#N/A</v>
      </c>
      <c r="C107" s="526" t="e">
        <f>VLOOKUP($K107,УЧАСТНИКИ!$A$5:$K$1101,4,FALSE)</f>
        <v>#N/A</v>
      </c>
      <c r="D107" s="527" t="e">
        <f>VLOOKUP($K107,УЧАСТНИКИ!$A$5:$K$1101,8,FALSE)</f>
        <v>#N/A</v>
      </c>
      <c r="E107" s="525" t="e">
        <f>VLOOKUP($K107,УЧАСТНИКИ!$A$5:$K$1101,5,FALSE)</f>
        <v>#N/A</v>
      </c>
      <c r="F107" s="528"/>
      <c r="G107" s="528"/>
      <c r="H107" s="534" t="str">
        <f>IF(F107&lt;=ЕВСК!$G$13,"КМС",IF(F107&lt;=ЕВСК!$H$13,"1",IF(F107&lt;=ЕВСК!$I$13,"2",IF(F107&lt;=ЕВСК!$J$13,"3",IF(F107&lt;=ЕВСК!$K$13,"1юн",IF(F107&lt;=ЕВСК!$L$13,"2юн",IF(F107&lt;=ЕВСК!$M$13,"3юн",IF(F107&gt;ЕВСК!$M$13,"б/р"))))))))</f>
        <v>КМС</v>
      </c>
      <c r="I107" s="526"/>
      <c r="J107" s="525" t="e">
        <f>VLOOKUP($K107,УЧАСТНИКИ!$A$5:$K$1101,10,FALSE)</f>
        <v>#N/A</v>
      </c>
    </row>
    <row r="108" spans="1:10" hidden="1" x14ac:dyDescent="0.25">
      <c r="A108" s="524">
        <v>34</v>
      </c>
      <c r="B108" s="525" t="e">
        <f>VLOOKUP($K108,УЧАСТНИКИ!$A$5:$K$1101,3,FALSE)</f>
        <v>#N/A</v>
      </c>
      <c r="C108" s="526" t="e">
        <f>VLOOKUP($K108,УЧАСТНИКИ!$A$5:$K$1101,4,FALSE)</f>
        <v>#N/A</v>
      </c>
      <c r="D108" s="527" t="e">
        <f>VLOOKUP($K108,УЧАСТНИКИ!$A$5:$K$1101,8,FALSE)</f>
        <v>#N/A</v>
      </c>
      <c r="E108" s="525" t="e">
        <f>VLOOKUP($K108,УЧАСТНИКИ!$A$5:$K$1101,5,FALSE)</f>
        <v>#N/A</v>
      </c>
      <c r="F108" s="528"/>
      <c r="G108" s="528"/>
      <c r="H108" s="534" t="str">
        <f>IF(F108&lt;=ЕВСК!$G$13,"КМС",IF(F108&lt;=ЕВСК!$H$13,"1",IF(F108&lt;=ЕВСК!$I$13,"2",IF(F108&lt;=ЕВСК!$J$13,"3",IF(F108&lt;=ЕВСК!$K$13,"1юн",IF(F108&lt;=ЕВСК!$L$13,"2юн",IF(F108&lt;=ЕВСК!$M$13,"3юн",IF(F108&gt;ЕВСК!$M$13,"б/р"))))))))</f>
        <v>КМС</v>
      </c>
      <c r="I108" s="526"/>
      <c r="J108" s="525" t="e">
        <f>VLOOKUP($K108,УЧАСТНИКИ!$A$5:$K$1101,10,FALSE)</f>
        <v>#N/A</v>
      </c>
    </row>
    <row r="109" spans="1:10" hidden="1" x14ac:dyDescent="0.25">
      <c r="A109" s="524">
        <v>35</v>
      </c>
      <c r="B109" s="525" t="e">
        <f>VLOOKUP($K109,УЧАСТНИКИ!$A$5:$K$1101,3,FALSE)</f>
        <v>#N/A</v>
      </c>
      <c r="C109" s="526" t="e">
        <f>VLOOKUP($K109,УЧАСТНИКИ!$A$5:$K$1101,4,FALSE)</f>
        <v>#N/A</v>
      </c>
      <c r="D109" s="527" t="e">
        <f>VLOOKUP($K109,УЧАСТНИКИ!$A$5:$K$1101,8,FALSE)</f>
        <v>#N/A</v>
      </c>
      <c r="E109" s="525" t="e">
        <f>VLOOKUP($K109,УЧАСТНИКИ!$A$5:$K$1101,5,FALSE)</f>
        <v>#N/A</v>
      </c>
      <c r="F109" s="528"/>
      <c r="G109" s="528"/>
      <c r="H109" s="534" t="str">
        <f>IF(F109&lt;=ЕВСК!$G$13,"КМС",IF(F109&lt;=ЕВСК!$H$13,"1",IF(F109&lt;=ЕВСК!$I$13,"2",IF(F109&lt;=ЕВСК!$J$13,"3",IF(F109&lt;=ЕВСК!$K$13,"1юн",IF(F109&lt;=ЕВСК!$L$13,"2юн",IF(F109&lt;=ЕВСК!$M$13,"3юн",IF(F109&gt;ЕВСК!$M$13,"б/р"))))))))</f>
        <v>КМС</v>
      </c>
      <c r="I109" s="526"/>
      <c r="J109" s="525" t="e">
        <f>VLOOKUP($K109,УЧАСТНИКИ!$A$5:$K$1101,10,FALSE)</f>
        <v>#N/A</v>
      </c>
    </row>
    <row r="110" spans="1:10" hidden="1" x14ac:dyDescent="0.25">
      <c r="A110" s="524">
        <v>36</v>
      </c>
      <c r="B110" s="525" t="e">
        <f>VLOOKUP($K110,УЧАСТНИКИ!$A$5:$K$1101,3,FALSE)</f>
        <v>#N/A</v>
      </c>
      <c r="C110" s="526" t="e">
        <f>VLOOKUP($K110,УЧАСТНИКИ!$A$5:$K$1101,4,FALSE)</f>
        <v>#N/A</v>
      </c>
      <c r="D110" s="527" t="e">
        <f>VLOOKUP($K110,УЧАСТНИКИ!$A$5:$K$1101,8,FALSE)</f>
        <v>#N/A</v>
      </c>
      <c r="E110" s="525" t="e">
        <f>VLOOKUP($K110,УЧАСТНИКИ!$A$5:$K$1101,5,FALSE)</f>
        <v>#N/A</v>
      </c>
      <c r="F110" s="528"/>
      <c r="G110" s="528"/>
      <c r="H110" s="534" t="str">
        <f>IF(F110&lt;=ЕВСК!$G$13,"КМС",IF(F110&lt;=ЕВСК!$H$13,"1",IF(F110&lt;=ЕВСК!$I$13,"2",IF(F110&lt;=ЕВСК!$J$13,"3",IF(F110&lt;=ЕВСК!$K$13,"1юн",IF(F110&lt;=ЕВСК!$L$13,"2юн",IF(F110&lt;=ЕВСК!$M$13,"3юн",IF(F110&gt;ЕВСК!$M$13,"б/р"))))))))</f>
        <v>КМС</v>
      </c>
      <c r="I110" s="526"/>
      <c r="J110" s="525" t="e">
        <f>VLOOKUP($K110,УЧАСТНИКИ!$A$5:$K$1101,10,FALSE)</f>
        <v>#N/A</v>
      </c>
    </row>
    <row r="111" spans="1:10" hidden="1" x14ac:dyDescent="0.25">
      <c r="A111" s="524">
        <v>37</v>
      </c>
      <c r="B111" s="525" t="e">
        <f>VLOOKUP($K111,УЧАСТНИКИ!$A$5:$K$1101,3,FALSE)</f>
        <v>#N/A</v>
      </c>
      <c r="C111" s="526" t="e">
        <f>VLOOKUP($K111,УЧАСТНИКИ!$A$5:$K$1101,4,FALSE)</f>
        <v>#N/A</v>
      </c>
      <c r="D111" s="527" t="e">
        <f>VLOOKUP($K111,УЧАСТНИКИ!$A$5:$K$1101,8,FALSE)</f>
        <v>#N/A</v>
      </c>
      <c r="E111" s="525" t="e">
        <f>VLOOKUP($K111,УЧАСТНИКИ!$A$5:$K$1101,5,FALSE)</f>
        <v>#N/A</v>
      </c>
      <c r="F111" s="528"/>
      <c r="G111" s="528"/>
      <c r="H111" s="534" t="str">
        <f>IF(F111&lt;=ЕВСК!$G$13,"КМС",IF(F111&lt;=ЕВСК!$H$13,"1",IF(F111&lt;=ЕВСК!$I$13,"2",IF(F111&lt;=ЕВСК!$J$13,"3",IF(F111&lt;=ЕВСК!$K$13,"1юн",IF(F111&lt;=ЕВСК!$L$13,"2юн",IF(F111&lt;=ЕВСК!$M$13,"3юн",IF(F111&gt;ЕВСК!$M$13,"б/р"))))))))</f>
        <v>КМС</v>
      </c>
      <c r="I111" s="526"/>
      <c r="J111" s="525" t="e">
        <f>VLOOKUP($K111,УЧАСТНИКИ!$A$5:$K$1101,10,FALSE)</f>
        <v>#N/A</v>
      </c>
    </row>
    <row r="112" spans="1:10" hidden="1" x14ac:dyDescent="0.25">
      <c r="A112" s="524">
        <v>38</v>
      </c>
      <c r="B112" s="525" t="e">
        <f>VLOOKUP($K112,УЧАСТНИКИ!$A$5:$K$1101,3,FALSE)</f>
        <v>#N/A</v>
      </c>
      <c r="C112" s="526" t="e">
        <f>VLOOKUP($K112,УЧАСТНИКИ!$A$5:$K$1101,4,FALSE)</f>
        <v>#N/A</v>
      </c>
      <c r="D112" s="527" t="e">
        <f>VLOOKUP($K112,УЧАСТНИКИ!$A$5:$K$1101,8,FALSE)</f>
        <v>#N/A</v>
      </c>
      <c r="E112" s="525" t="e">
        <f>VLOOKUP($K112,УЧАСТНИКИ!$A$5:$K$1101,5,FALSE)</f>
        <v>#N/A</v>
      </c>
      <c r="F112" s="528"/>
      <c r="G112" s="528"/>
      <c r="H112" s="534" t="str">
        <f>IF(F112&lt;=ЕВСК!$G$13,"КМС",IF(F112&lt;=ЕВСК!$H$13,"1",IF(F112&lt;=ЕВСК!$I$13,"2",IF(F112&lt;=ЕВСК!$J$13,"3",IF(F112&lt;=ЕВСК!$K$13,"1юн",IF(F112&lt;=ЕВСК!$L$13,"2юн",IF(F112&lt;=ЕВСК!$M$13,"3юн",IF(F112&gt;ЕВСК!$M$13,"б/р"))))))))</f>
        <v>КМС</v>
      </c>
      <c r="I112" s="526"/>
      <c r="J112" s="525" t="e">
        <f>VLOOKUP($K112,УЧАСТНИКИ!$A$5:$K$1101,10,FALSE)</f>
        <v>#N/A</v>
      </c>
    </row>
    <row r="113" spans="1:11" hidden="1" x14ac:dyDescent="0.25">
      <c r="A113" s="524">
        <v>39</v>
      </c>
      <c r="B113" s="525" t="e">
        <f>VLOOKUP($K113,УЧАСТНИКИ!$A$5:$K$1101,3,FALSE)</f>
        <v>#N/A</v>
      </c>
      <c r="C113" s="526" t="e">
        <f>VLOOKUP($K113,УЧАСТНИКИ!$A$5:$K$1101,4,FALSE)</f>
        <v>#N/A</v>
      </c>
      <c r="D113" s="527" t="e">
        <f>VLOOKUP($K113,УЧАСТНИКИ!$A$5:$K$1101,8,FALSE)</f>
        <v>#N/A</v>
      </c>
      <c r="E113" s="525" t="e">
        <f>VLOOKUP($K113,УЧАСТНИКИ!$A$5:$K$1101,5,FALSE)</f>
        <v>#N/A</v>
      </c>
      <c r="F113" s="528"/>
      <c r="G113" s="528"/>
      <c r="H113" s="534" t="str">
        <f>IF(F113&lt;=ЕВСК!$G$13,"КМС",IF(F113&lt;=ЕВСК!$H$13,"1",IF(F113&lt;=ЕВСК!$I$13,"2",IF(F113&lt;=ЕВСК!$J$13,"3",IF(F113&lt;=ЕВСК!$K$13,"1юн",IF(F113&lt;=ЕВСК!$L$13,"2юн",IF(F113&lt;=ЕВСК!$M$13,"3юн",IF(F113&gt;ЕВСК!$M$13,"б/р"))))))))</f>
        <v>КМС</v>
      </c>
      <c r="I113" s="526"/>
      <c r="J113" s="525" t="e">
        <f>VLOOKUP($K113,УЧАСТНИКИ!$A$5:$K$1101,10,FALSE)</f>
        <v>#N/A</v>
      </c>
    </row>
    <row r="114" spans="1:11" hidden="1" x14ac:dyDescent="0.25">
      <c r="A114" s="524">
        <v>40</v>
      </c>
      <c r="B114" s="525" t="e">
        <f>VLOOKUP($K114,УЧАСТНИКИ!$A$5:$K$1101,3,FALSE)</f>
        <v>#N/A</v>
      </c>
      <c r="C114" s="526" t="e">
        <f>VLOOKUP($K114,УЧАСТНИКИ!$A$5:$K$1101,4,FALSE)</f>
        <v>#N/A</v>
      </c>
      <c r="D114" s="527" t="e">
        <f>VLOOKUP($K114,УЧАСТНИКИ!$A$5:$K$1101,8,FALSE)</f>
        <v>#N/A</v>
      </c>
      <c r="E114" s="525" t="e">
        <f>VLOOKUP($K114,УЧАСТНИКИ!$A$5:$K$1101,5,FALSE)</f>
        <v>#N/A</v>
      </c>
      <c r="F114" s="528"/>
      <c r="G114" s="528"/>
      <c r="H114" s="534" t="str">
        <f>IF(F114&lt;=ЕВСК!$G$13,"КМС",IF(F114&lt;=ЕВСК!$H$13,"1",IF(F114&lt;=ЕВСК!$I$13,"2",IF(F114&lt;=ЕВСК!$J$13,"3",IF(F114&lt;=ЕВСК!$K$13,"1юн",IF(F114&lt;=ЕВСК!$L$13,"2юн",IF(F114&lt;=ЕВСК!$M$13,"3юн",IF(F114&gt;ЕВСК!$M$13,"б/р"))))))))</f>
        <v>КМС</v>
      </c>
      <c r="I114" s="526"/>
      <c r="J114" s="525" t="e">
        <f>VLOOKUP($K114,УЧАСТНИКИ!$A$5:$K$1101,10,FALSE)</f>
        <v>#N/A</v>
      </c>
    </row>
    <row r="115" spans="1:11" hidden="1" x14ac:dyDescent="0.25">
      <c r="A115" s="524">
        <v>41</v>
      </c>
      <c r="B115" s="525" t="e">
        <f>VLOOKUP($K115,УЧАСТНИКИ!$A$5:$K$1101,3,FALSE)</f>
        <v>#N/A</v>
      </c>
      <c r="C115" s="526" t="e">
        <f>VLOOKUP($K115,УЧАСТНИКИ!$A$5:$K$1101,4,FALSE)</f>
        <v>#N/A</v>
      </c>
      <c r="D115" s="527" t="e">
        <f>VLOOKUP($K115,УЧАСТНИКИ!$A$5:$K$1101,8,FALSE)</f>
        <v>#N/A</v>
      </c>
      <c r="E115" s="525" t="e">
        <f>VLOOKUP($K115,УЧАСТНИКИ!$A$5:$K$1101,5,FALSE)</f>
        <v>#N/A</v>
      </c>
      <c r="F115" s="528"/>
      <c r="G115" s="528"/>
      <c r="H115" s="534" t="str">
        <f>IF(F115&lt;=ЕВСК!$G$13,"КМС",IF(F115&lt;=ЕВСК!$H$13,"1",IF(F115&lt;=ЕВСК!$I$13,"2",IF(F115&lt;=ЕВСК!$J$13,"3",IF(F115&lt;=ЕВСК!$K$13,"1юн",IF(F115&lt;=ЕВСК!$L$13,"2юн",IF(F115&lt;=ЕВСК!$M$13,"3юн",IF(F115&gt;ЕВСК!$M$13,"б/р"))))))))</f>
        <v>КМС</v>
      </c>
      <c r="I115" s="526"/>
      <c r="J115" s="525" t="e">
        <f>VLOOKUP($K115,УЧАСТНИКИ!$A$5:$K$1101,10,FALSE)</f>
        <v>#N/A</v>
      </c>
    </row>
    <row r="116" spans="1:11" hidden="1" x14ac:dyDescent="0.25">
      <c r="A116" s="524">
        <v>42</v>
      </c>
      <c r="B116" s="525" t="e">
        <f>VLOOKUP($K116,УЧАСТНИКИ!$A$5:$K$1101,3,FALSE)</f>
        <v>#N/A</v>
      </c>
      <c r="C116" s="526" t="e">
        <f>VLOOKUP($K116,УЧАСТНИКИ!$A$5:$K$1101,4,FALSE)</f>
        <v>#N/A</v>
      </c>
      <c r="D116" s="527" t="e">
        <f>VLOOKUP($K116,УЧАСТНИКИ!$A$5:$K$1101,8,FALSE)</f>
        <v>#N/A</v>
      </c>
      <c r="E116" s="525" t="e">
        <f>VLOOKUP($K116,УЧАСТНИКИ!$A$5:$K$1101,5,FALSE)</f>
        <v>#N/A</v>
      </c>
      <c r="F116" s="528"/>
      <c r="G116" s="528"/>
      <c r="H116" s="534" t="str">
        <f>IF(F116&lt;=ЕВСК!$G$13,"КМС",IF(F116&lt;=ЕВСК!$H$13,"1",IF(F116&lt;=ЕВСК!$I$13,"2",IF(F116&lt;=ЕВСК!$J$13,"3",IF(F116&lt;=ЕВСК!$K$13,"1юн",IF(F116&lt;=ЕВСК!$L$13,"2юн",IF(F116&lt;=ЕВСК!$M$13,"3юн",IF(F116&gt;ЕВСК!$M$13,"б/р"))))))))</f>
        <v>КМС</v>
      </c>
      <c r="I116" s="526"/>
      <c r="J116" s="525" t="e">
        <f>VLOOKUP($K116,УЧАСТНИКИ!$A$5:$K$1101,10,FALSE)</f>
        <v>#N/A</v>
      </c>
    </row>
    <row r="117" spans="1:11" hidden="1" x14ac:dyDescent="0.25">
      <c r="A117" s="532"/>
      <c r="B117" s="532"/>
      <c r="C117" s="532"/>
      <c r="D117" s="532"/>
      <c r="E117" s="533"/>
      <c r="F117" s="532"/>
      <c r="G117" s="532"/>
      <c r="H117" s="532"/>
      <c r="I117" s="532"/>
      <c r="J117" s="532"/>
    </row>
    <row r="118" spans="1:11" ht="12.75" hidden="1" customHeight="1" x14ac:dyDescent="0.25">
      <c r="A118" s="1191" t="s">
        <v>437</v>
      </c>
      <c r="B118" s="1192"/>
      <c r="C118" s="112"/>
      <c r="D118" s="530"/>
      <c r="E118" s="531"/>
      <c r="F118" s="17"/>
      <c r="G118" s="961"/>
      <c r="H118" s="1189"/>
      <c r="I118" s="1190"/>
      <c r="J118" s="17"/>
    </row>
    <row r="119" spans="1:11" ht="22.8" hidden="1" x14ac:dyDescent="0.25">
      <c r="A119" s="120" t="s">
        <v>51</v>
      </c>
      <c r="B119" s="120" t="s">
        <v>63</v>
      </c>
      <c r="C119" s="120" t="s">
        <v>68</v>
      </c>
      <c r="D119" s="120" t="s">
        <v>9</v>
      </c>
      <c r="E119" s="120" t="s">
        <v>97</v>
      </c>
      <c r="F119" s="126" t="s">
        <v>19</v>
      </c>
      <c r="G119" s="126"/>
      <c r="H119" s="120" t="s">
        <v>12</v>
      </c>
      <c r="I119" s="120" t="s">
        <v>13</v>
      </c>
      <c r="J119" s="122" t="s">
        <v>14</v>
      </c>
      <c r="K119" s="451" t="s">
        <v>434</v>
      </c>
    </row>
    <row r="120" spans="1:11" hidden="1" x14ac:dyDescent="0.25">
      <c r="A120" s="524">
        <v>1</v>
      </c>
      <c r="B120" s="525" t="e">
        <f>VLOOKUP($K120,УЧАСТНИКИ!$A$5:$K$1101,3,FALSE)</f>
        <v>#N/A</v>
      </c>
      <c r="C120" s="526" t="e">
        <f>VLOOKUP($K120,УЧАСТНИКИ!$A$5:$K$1101,4,FALSE)</f>
        <v>#N/A</v>
      </c>
      <c r="D120" s="527" t="e">
        <f>VLOOKUP($K120,УЧАСТНИКИ!$A$5:$K$1101,8,FALSE)</f>
        <v>#N/A</v>
      </c>
      <c r="E120" s="525" t="e">
        <f>VLOOKUP($K120,УЧАСТНИКИ!$A$5:$K$1101,5,FALSE)</f>
        <v>#N/A</v>
      </c>
      <c r="F120" s="528">
        <v>54.2</v>
      </c>
      <c r="G120" s="528"/>
      <c r="H120" s="529" t="str">
        <f>IF(F120&lt;=ЕВСК!$G$17,"КМС",IF(F120&lt;=ЕВСК!$H$17,"1",IF(F120&lt;=ЕВСК!$I$17,"2",IF(F120&lt;=ЕВСК!$J$17,"3",IF(F120&lt;=ЕВСК!$K$17,"1юн",IF(F120&lt;=ЕВСК!$L$17,"2юн",IF(F120&lt;=ЕВСК!$M$17,"3юн",IF(F120&gt;ЕВСК!$M$17,"б/р"))))))))</f>
        <v>2</v>
      </c>
      <c r="I120" s="526"/>
      <c r="J120" s="525" t="e">
        <f>VLOOKUP($K120,УЧАСТНИКИ!$A$5:$K$1101,10,FALSE)</f>
        <v>#N/A</v>
      </c>
      <c r="K120" s="420" t="s">
        <v>420</v>
      </c>
    </row>
    <row r="121" spans="1:11" hidden="1" x14ac:dyDescent="0.25">
      <c r="A121" s="524">
        <v>2</v>
      </c>
      <c r="B121" s="525" t="e">
        <f>VLOOKUP($K121,УЧАСТНИКИ!$A$5:$K$1101,3,FALSE)</f>
        <v>#N/A</v>
      </c>
      <c r="C121" s="526" t="e">
        <f>VLOOKUP($K121,УЧАСТНИКИ!$A$5:$K$1101,4,FALSE)</f>
        <v>#N/A</v>
      </c>
      <c r="D121" s="527" t="e">
        <f>VLOOKUP($K121,УЧАСТНИКИ!$A$5:$K$1101,8,FALSE)</f>
        <v>#N/A</v>
      </c>
      <c r="E121" s="525" t="e">
        <f>VLOOKUP($K121,УЧАСТНИКИ!$A$5:$K$1101,5,FALSE)</f>
        <v>#N/A</v>
      </c>
      <c r="F121" s="528"/>
      <c r="G121" s="528"/>
      <c r="H121" s="529" t="str">
        <f>IF(F121&lt;=ЕВСК!$G$17,"КМС",IF(F121&lt;=ЕВСК!$H$17,"1",IF(F121&lt;=ЕВСК!$I$17,"2",IF(F121&lt;=ЕВСК!$J$17,"3",IF(F121&lt;=ЕВСК!$K$17,"1юн",IF(F121&lt;=ЕВСК!$L$17,"2юн",IF(F121&lt;=ЕВСК!$M$17,"3юн",IF(F121&gt;ЕВСК!$M$17,"б/р"))))))))</f>
        <v>КМС</v>
      </c>
      <c r="I121" s="526"/>
      <c r="J121" s="525" t="e">
        <f>VLOOKUP($K121,УЧАСТНИКИ!$A$5:$K$1101,10,FALSE)</f>
        <v>#N/A</v>
      </c>
    </row>
    <row r="122" spans="1:11" hidden="1" x14ac:dyDescent="0.25">
      <c r="A122" s="524">
        <v>3</v>
      </c>
      <c r="B122" s="525" t="e">
        <f>VLOOKUP($K122,УЧАСТНИКИ!$A$5:$K$1101,3,FALSE)</f>
        <v>#N/A</v>
      </c>
      <c r="C122" s="526" t="e">
        <f>VLOOKUP($K122,УЧАСТНИКИ!$A$5:$K$1101,4,FALSE)</f>
        <v>#N/A</v>
      </c>
      <c r="D122" s="527" t="e">
        <f>VLOOKUP($K122,УЧАСТНИКИ!$A$5:$K$1101,8,FALSE)</f>
        <v>#N/A</v>
      </c>
      <c r="E122" s="525" t="e">
        <f>VLOOKUP($K122,УЧАСТНИКИ!$A$5:$K$1101,5,FALSE)</f>
        <v>#N/A</v>
      </c>
      <c r="F122" s="528">
        <v>181</v>
      </c>
      <c r="G122" s="528"/>
      <c r="H122" s="529" t="str">
        <f>IF(F122&lt;=ЕВСК!$G$17,"КМС",IF(F122&lt;=ЕВСК!$H$17,"1",IF(F122&lt;=ЕВСК!$I$17,"2",IF(F122&lt;=ЕВСК!$J$17,"3",IF(F122&lt;=ЕВСК!$K$17,"1юн",IF(F122&lt;=ЕВСК!$L$17,"2юн",IF(F122&lt;=ЕВСК!$M$17,"3юн",IF(F122&gt;ЕВСК!$M$17,"б/р"))))))))</f>
        <v>3</v>
      </c>
      <c r="I122" s="526"/>
      <c r="J122" s="525" t="e">
        <f>VLOOKUP($K122,УЧАСТНИКИ!$A$5:$K$1101,10,FALSE)</f>
        <v>#N/A</v>
      </c>
    </row>
    <row r="123" spans="1:11" hidden="1" x14ac:dyDescent="0.25">
      <c r="A123" s="524">
        <v>4</v>
      </c>
      <c r="B123" s="525" t="e">
        <f>VLOOKUP($K123,УЧАСТНИКИ!$A$5:$K$1101,3,FALSE)</f>
        <v>#N/A</v>
      </c>
      <c r="C123" s="526" t="e">
        <f>VLOOKUP($K123,УЧАСТНИКИ!$A$5:$K$1101,4,FALSE)</f>
        <v>#N/A</v>
      </c>
      <c r="D123" s="527" t="e">
        <f>VLOOKUP($K123,УЧАСТНИКИ!$A$5:$K$1101,8,FALSE)</f>
        <v>#N/A</v>
      </c>
      <c r="E123" s="525" t="e">
        <f>VLOOKUP($K123,УЧАСТНИКИ!$A$5:$K$1101,5,FALSE)</f>
        <v>#N/A</v>
      </c>
      <c r="F123" s="528">
        <v>174</v>
      </c>
      <c r="G123" s="528"/>
      <c r="H123" s="529" t="str">
        <f>IF(F123&lt;=ЕВСК!$G$17,"КМС",IF(F123&lt;=ЕВСК!$H$17,"1",IF(F123&lt;=ЕВСК!$I$17,"2",IF(F123&lt;=ЕВСК!$J$17,"3",IF(F123&lt;=ЕВСК!$K$17,"1юн",IF(F123&lt;=ЕВСК!$L$17,"2юн",IF(F123&lt;=ЕВСК!$M$17,"3юн",IF(F123&gt;ЕВСК!$M$17,"б/р"))))))))</f>
        <v>3</v>
      </c>
      <c r="I123" s="526"/>
      <c r="J123" s="525" t="e">
        <f>VLOOKUP($K123,УЧАСТНИКИ!$A$5:$K$1101,10,FALSE)</f>
        <v>#N/A</v>
      </c>
    </row>
    <row r="124" spans="1:11" hidden="1" x14ac:dyDescent="0.25">
      <c r="A124" s="524">
        <v>5</v>
      </c>
      <c r="B124" s="525" t="e">
        <f>VLOOKUP($K124,УЧАСТНИКИ!$A$5:$K$1101,3,FALSE)</f>
        <v>#N/A</v>
      </c>
      <c r="C124" s="526" t="e">
        <f>VLOOKUP($K124,УЧАСТНИКИ!$A$5:$K$1101,4,FALSE)</f>
        <v>#N/A</v>
      </c>
      <c r="D124" s="527" t="e">
        <f>VLOOKUP($K124,УЧАСТНИКИ!$A$5:$K$1101,8,FALSE)</f>
        <v>#N/A</v>
      </c>
      <c r="E124" s="525" t="e">
        <f>VLOOKUP($K124,УЧАСТНИКИ!$A$5:$K$1101,5,FALSE)</f>
        <v>#N/A</v>
      </c>
      <c r="F124" s="528">
        <v>167</v>
      </c>
      <c r="G124" s="528"/>
      <c r="H124" s="529" t="str">
        <f>IF(F124&lt;=ЕВСК!$G$17,"КМС",IF(F124&lt;=ЕВСК!$H$17,"1",IF(F124&lt;=ЕВСК!$I$17,"2",IF(F124&lt;=ЕВСК!$J$17,"3",IF(F124&lt;=ЕВСК!$K$17,"1юн",IF(F124&lt;=ЕВСК!$L$17,"2юн",IF(F124&lt;=ЕВСК!$M$17,"3юн",IF(F124&gt;ЕВСК!$M$17,"б/р"))))))))</f>
        <v>3</v>
      </c>
      <c r="I124" s="526"/>
      <c r="J124" s="525" t="e">
        <f>VLOOKUP($K124,УЧАСТНИКИ!$A$5:$K$1101,10,FALSE)</f>
        <v>#N/A</v>
      </c>
    </row>
    <row r="125" spans="1:11" hidden="1" x14ac:dyDescent="0.25">
      <c r="A125" s="524">
        <v>6</v>
      </c>
      <c r="B125" s="525" t="e">
        <f>VLOOKUP($K125,УЧАСТНИКИ!$A$5:$K$1101,3,FALSE)</f>
        <v>#N/A</v>
      </c>
      <c r="C125" s="526" t="e">
        <f>VLOOKUP($K125,УЧАСТНИКИ!$A$5:$K$1101,4,FALSE)</f>
        <v>#N/A</v>
      </c>
      <c r="D125" s="527" t="e">
        <f>VLOOKUP($K125,УЧАСТНИКИ!$A$5:$K$1101,8,FALSE)</f>
        <v>#N/A</v>
      </c>
      <c r="E125" s="525" t="e">
        <f>VLOOKUP($K125,УЧАСТНИКИ!$A$5:$K$1101,5,FALSE)</f>
        <v>#N/A</v>
      </c>
      <c r="F125" s="528">
        <v>160</v>
      </c>
      <c r="G125" s="528"/>
      <c r="H125" s="529" t="str">
        <f>IF(F125&lt;=ЕВСК!$G$17,"КМС",IF(F125&lt;=ЕВСК!$H$17,"1",IF(F125&lt;=ЕВСК!$I$17,"2",IF(F125&lt;=ЕВСК!$J$17,"3",IF(F125&lt;=ЕВСК!$K$17,"1юн",IF(F125&lt;=ЕВСК!$L$17,"2юн",IF(F125&lt;=ЕВСК!$M$17,"3юн",IF(F125&gt;ЕВСК!$M$17,"б/р"))))))))</f>
        <v>3</v>
      </c>
      <c r="I125" s="526"/>
      <c r="J125" s="525" t="e">
        <f>VLOOKUP($K125,УЧАСТНИКИ!$A$5:$K$1101,10,FALSE)</f>
        <v>#N/A</v>
      </c>
    </row>
    <row r="126" spans="1:11" hidden="1" x14ac:dyDescent="0.25">
      <c r="A126" s="524">
        <v>7</v>
      </c>
      <c r="B126" s="525" t="e">
        <f>VLOOKUP($K126,УЧАСТНИКИ!$A$5:$K$1101,3,FALSE)</f>
        <v>#N/A</v>
      </c>
      <c r="C126" s="526" t="e">
        <f>VLOOKUP($K126,УЧАСТНИКИ!$A$5:$K$1101,4,FALSE)</f>
        <v>#N/A</v>
      </c>
      <c r="D126" s="527" t="e">
        <f>VLOOKUP($K126,УЧАСТНИКИ!$A$5:$K$1101,8,FALSE)</f>
        <v>#N/A</v>
      </c>
      <c r="E126" s="525" t="e">
        <f>VLOOKUP($K126,УЧАСТНИКИ!$A$5:$K$1101,5,FALSE)</f>
        <v>#N/A</v>
      </c>
      <c r="F126" s="528">
        <v>153</v>
      </c>
      <c r="G126" s="528"/>
      <c r="H126" s="529" t="str">
        <f>IF(F126&lt;=ЕВСК!$G$17,"КМС",IF(F126&lt;=ЕВСК!$H$17,"1",IF(F126&lt;=ЕВСК!$I$17,"2",IF(F126&lt;=ЕВСК!$J$17,"3",IF(F126&lt;=ЕВСК!$K$17,"1юн",IF(F126&lt;=ЕВСК!$L$17,"2юн",IF(F126&lt;=ЕВСК!$M$17,"3юн",IF(F126&gt;ЕВСК!$M$17,"б/р"))))))))</f>
        <v>3</v>
      </c>
      <c r="I126" s="526"/>
      <c r="J126" s="525" t="e">
        <f>VLOOKUP($K126,УЧАСТНИКИ!$A$5:$K$1101,10,FALSE)</f>
        <v>#N/A</v>
      </c>
    </row>
    <row r="127" spans="1:11" hidden="1" x14ac:dyDescent="0.25">
      <c r="A127" s="524">
        <v>8</v>
      </c>
      <c r="B127" s="525" t="e">
        <f>VLOOKUP($K127,УЧАСТНИКИ!$A$5:$K$1101,3,FALSE)</f>
        <v>#N/A</v>
      </c>
      <c r="C127" s="526" t="e">
        <f>VLOOKUP($K127,УЧАСТНИКИ!$A$5:$K$1101,4,FALSE)</f>
        <v>#N/A</v>
      </c>
      <c r="D127" s="527" t="e">
        <f>VLOOKUP($K127,УЧАСТНИКИ!$A$5:$K$1101,8,FALSE)</f>
        <v>#N/A</v>
      </c>
      <c r="E127" s="525" t="e">
        <f>VLOOKUP($K127,УЧАСТНИКИ!$A$5:$K$1101,5,FALSE)</f>
        <v>#N/A</v>
      </c>
      <c r="F127" s="528">
        <v>146</v>
      </c>
      <c r="G127" s="528"/>
      <c r="H127" s="529" t="str">
        <f>IF(F127&lt;=ЕВСК!$G$17,"КМС",IF(F127&lt;=ЕВСК!$H$17,"1",IF(F127&lt;=ЕВСК!$I$17,"2",IF(F127&lt;=ЕВСК!$J$17,"3",IF(F127&lt;=ЕВСК!$K$17,"1юн",IF(F127&lt;=ЕВСК!$L$17,"2юн",IF(F127&lt;=ЕВСК!$M$17,"3юн",IF(F127&gt;ЕВСК!$M$17,"б/р"))))))))</f>
        <v>3</v>
      </c>
      <c r="I127" s="526"/>
      <c r="J127" s="525" t="e">
        <f>VLOOKUP($K127,УЧАСТНИКИ!$A$5:$K$1101,10,FALSE)</f>
        <v>#N/A</v>
      </c>
    </row>
    <row r="128" spans="1:11" hidden="1" x14ac:dyDescent="0.25">
      <c r="A128" s="524">
        <v>9</v>
      </c>
      <c r="B128" s="525" t="e">
        <f>VLOOKUP($K128,УЧАСТНИКИ!$A$5:$K$1101,3,FALSE)</f>
        <v>#N/A</v>
      </c>
      <c r="C128" s="526" t="e">
        <f>VLOOKUP($K128,УЧАСТНИКИ!$A$5:$K$1101,4,FALSE)</f>
        <v>#N/A</v>
      </c>
      <c r="D128" s="527" t="e">
        <f>VLOOKUP($K128,УЧАСТНИКИ!$A$5:$K$1101,8,FALSE)</f>
        <v>#N/A</v>
      </c>
      <c r="E128" s="525" t="e">
        <f>VLOOKUP($K128,УЧАСТНИКИ!$A$5:$K$1101,5,FALSE)</f>
        <v>#N/A</v>
      </c>
      <c r="F128" s="528">
        <v>147</v>
      </c>
      <c r="G128" s="528"/>
      <c r="H128" s="529" t="str">
        <f>IF(F128&lt;=ЕВСК!$G$17,"КМС",IF(F128&lt;=ЕВСК!$H$17,"1",IF(F128&lt;=ЕВСК!$I$17,"2",IF(F128&lt;=ЕВСК!$J$17,"3",IF(F128&lt;=ЕВСК!$K$17,"1юн",IF(F128&lt;=ЕВСК!$L$17,"2юн",IF(F128&lt;=ЕВСК!$M$17,"3юн",IF(F128&gt;ЕВСК!$M$17,"б/р"))))))))</f>
        <v>3</v>
      </c>
      <c r="I128" s="526"/>
      <c r="J128" s="525" t="e">
        <f>VLOOKUP($K128,УЧАСТНИКИ!$A$5:$K$1101,10,FALSE)</f>
        <v>#N/A</v>
      </c>
    </row>
    <row r="129" spans="1:10" hidden="1" x14ac:dyDescent="0.25">
      <c r="A129" s="524">
        <v>10</v>
      </c>
      <c r="B129" s="525" t="e">
        <f>VLOOKUP($K129,УЧАСТНИКИ!$A$5:$K$1101,3,FALSE)</f>
        <v>#N/A</v>
      </c>
      <c r="C129" s="526" t="e">
        <f>VLOOKUP($K129,УЧАСТНИКИ!$A$5:$K$1101,4,FALSE)</f>
        <v>#N/A</v>
      </c>
      <c r="D129" s="527" t="e">
        <f>VLOOKUP($K129,УЧАСТНИКИ!$A$5:$K$1101,8,FALSE)</f>
        <v>#N/A</v>
      </c>
      <c r="E129" s="525" t="e">
        <f>VLOOKUP($K129,УЧАСТНИКИ!$A$5:$K$1101,5,FALSE)</f>
        <v>#N/A</v>
      </c>
      <c r="F129" s="528">
        <v>148</v>
      </c>
      <c r="G129" s="528"/>
      <c r="H129" s="529" t="str">
        <f>IF(F129&lt;=ЕВСК!$G$17,"КМС",IF(F129&lt;=ЕВСК!$H$17,"1",IF(F129&lt;=ЕВСК!$I$17,"2",IF(F129&lt;=ЕВСК!$J$17,"3",IF(F129&lt;=ЕВСК!$K$17,"1юн",IF(F129&lt;=ЕВСК!$L$17,"2юн",IF(F129&lt;=ЕВСК!$M$17,"3юн",IF(F129&gt;ЕВСК!$M$17,"б/р"))))))))</f>
        <v>3</v>
      </c>
      <c r="I129" s="526"/>
      <c r="J129" s="525" t="e">
        <f>VLOOKUP($K129,УЧАСТНИКИ!$A$5:$K$1101,10,FALSE)</f>
        <v>#N/A</v>
      </c>
    </row>
    <row r="130" spans="1:10" hidden="1" x14ac:dyDescent="0.25">
      <c r="A130" s="524">
        <v>11</v>
      </c>
      <c r="B130" s="525" t="e">
        <f>VLOOKUP($K130,УЧАСТНИКИ!$A$5:$K$1101,3,FALSE)</f>
        <v>#N/A</v>
      </c>
      <c r="C130" s="526" t="e">
        <f>VLOOKUP($K130,УЧАСТНИКИ!$A$5:$K$1101,4,FALSE)</f>
        <v>#N/A</v>
      </c>
      <c r="D130" s="527" t="e">
        <f>VLOOKUP($K130,УЧАСТНИКИ!$A$5:$K$1101,8,FALSE)</f>
        <v>#N/A</v>
      </c>
      <c r="E130" s="525" t="e">
        <f>VLOOKUP($K130,УЧАСТНИКИ!$A$5:$K$1101,5,FALSE)</f>
        <v>#N/A</v>
      </c>
      <c r="F130" s="528">
        <v>149</v>
      </c>
      <c r="G130" s="528"/>
      <c r="H130" s="529" t="str">
        <f>IF(F130&lt;=ЕВСК!$G$17,"КМС",IF(F130&lt;=ЕВСК!$H$17,"1",IF(F130&lt;=ЕВСК!$I$17,"2",IF(F130&lt;=ЕВСК!$J$17,"3",IF(F130&lt;=ЕВСК!$K$17,"1юн",IF(F130&lt;=ЕВСК!$L$17,"2юн",IF(F130&lt;=ЕВСК!$M$17,"3юн",IF(F130&gt;ЕВСК!$M$17,"б/р"))))))))</f>
        <v>3</v>
      </c>
      <c r="I130" s="526"/>
      <c r="J130" s="525" t="e">
        <f>VLOOKUP($K130,УЧАСТНИКИ!$A$5:$K$1101,10,FALSE)</f>
        <v>#N/A</v>
      </c>
    </row>
    <row r="131" spans="1:10" hidden="1" x14ac:dyDescent="0.25">
      <c r="A131" s="524">
        <v>12</v>
      </c>
      <c r="B131" s="525" t="e">
        <f>VLOOKUP($K131,УЧАСТНИКИ!$A$5:$K$1101,3,FALSE)</f>
        <v>#N/A</v>
      </c>
      <c r="C131" s="526" t="e">
        <f>VLOOKUP($K131,УЧАСТНИКИ!$A$5:$K$1101,4,FALSE)</f>
        <v>#N/A</v>
      </c>
      <c r="D131" s="527" t="e">
        <f>VLOOKUP($K131,УЧАСТНИКИ!$A$5:$K$1101,8,FALSE)</f>
        <v>#N/A</v>
      </c>
      <c r="E131" s="525" t="e">
        <f>VLOOKUP($K131,УЧАСТНИКИ!$A$5:$K$1101,5,FALSE)</f>
        <v>#N/A</v>
      </c>
      <c r="F131" s="528">
        <v>150</v>
      </c>
      <c r="G131" s="528"/>
      <c r="H131" s="529" t="str">
        <f>IF(F131&lt;=ЕВСК!$G$17,"КМС",IF(F131&lt;=ЕВСК!$H$17,"1",IF(F131&lt;=ЕВСК!$I$17,"2",IF(F131&lt;=ЕВСК!$J$17,"3",IF(F131&lt;=ЕВСК!$K$17,"1юн",IF(F131&lt;=ЕВСК!$L$17,"2юн",IF(F131&lt;=ЕВСК!$M$17,"3юн",IF(F131&gt;ЕВСК!$M$17,"б/р"))))))))</f>
        <v>3</v>
      </c>
      <c r="I131" s="526"/>
      <c r="J131" s="525" t="e">
        <f>VLOOKUP($K131,УЧАСТНИКИ!$A$5:$K$1101,10,FALSE)</f>
        <v>#N/A</v>
      </c>
    </row>
    <row r="132" spans="1:10" hidden="1" x14ac:dyDescent="0.25">
      <c r="A132" s="524">
        <v>13</v>
      </c>
      <c r="B132" s="525" t="e">
        <f>VLOOKUP($K132,УЧАСТНИКИ!$A$5:$K$1101,3,FALSE)</f>
        <v>#N/A</v>
      </c>
      <c r="C132" s="526" t="e">
        <f>VLOOKUP($K132,УЧАСТНИКИ!$A$5:$K$1101,4,FALSE)</f>
        <v>#N/A</v>
      </c>
      <c r="D132" s="527" t="e">
        <f>VLOOKUP($K132,УЧАСТНИКИ!$A$5:$K$1101,8,FALSE)</f>
        <v>#N/A</v>
      </c>
      <c r="E132" s="525" t="e">
        <f>VLOOKUP($K132,УЧАСТНИКИ!$A$5:$K$1101,5,FALSE)</f>
        <v>#N/A</v>
      </c>
      <c r="F132" s="528">
        <v>151</v>
      </c>
      <c r="G132" s="528"/>
      <c r="H132" s="529" t="str">
        <f>IF(F132&lt;=ЕВСК!$G$17,"КМС",IF(F132&lt;=ЕВСК!$H$17,"1",IF(F132&lt;=ЕВСК!$I$17,"2",IF(F132&lt;=ЕВСК!$J$17,"3",IF(F132&lt;=ЕВСК!$K$17,"1юн",IF(F132&lt;=ЕВСК!$L$17,"2юн",IF(F132&lt;=ЕВСК!$M$17,"3юн",IF(F132&gt;ЕВСК!$M$17,"б/р"))))))))</f>
        <v>3</v>
      </c>
      <c r="I132" s="526"/>
      <c r="J132" s="525" t="e">
        <f>VLOOKUP($K132,УЧАСТНИКИ!$A$5:$K$1101,10,FALSE)</f>
        <v>#N/A</v>
      </c>
    </row>
    <row r="133" spans="1:10" hidden="1" x14ac:dyDescent="0.25">
      <c r="A133" s="524">
        <v>14</v>
      </c>
      <c r="B133" s="525" t="e">
        <f>VLOOKUP($K133,УЧАСТНИКИ!$A$5:$K$1101,3,FALSE)</f>
        <v>#N/A</v>
      </c>
      <c r="C133" s="526" t="e">
        <f>VLOOKUP($K133,УЧАСТНИКИ!$A$5:$K$1101,4,FALSE)</f>
        <v>#N/A</v>
      </c>
      <c r="D133" s="527" t="e">
        <f>VLOOKUP($K133,УЧАСТНИКИ!$A$5:$K$1101,8,FALSE)</f>
        <v>#N/A</v>
      </c>
      <c r="E133" s="525" t="e">
        <f>VLOOKUP($K133,УЧАСТНИКИ!$A$5:$K$1101,5,FALSE)</f>
        <v>#N/A</v>
      </c>
      <c r="F133" s="528">
        <v>152</v>
      </c>
      <c r="G133" s="528"/>
      <c r="H133" s="529" t="str">
        <f>IF(F133&lt;=ЕВСК!$G$17,"КМС",IF(F133&lt;=ЕВСК!$H$17,"1",IF(F133&lt;=ЕВСК!$I$17,"2",IF(F133&lt;=ЕВСК!$J$17,"3",IF(F133&lt;=ЕВСК!$K$17,"1юн",IF(F133&lt;=ЕВСК!$L$17,"2юн",IF(F133&lt;=ЕВСК!$M$17,"3юн",IF(F133&gt;ЕВСК!$M$17,"б/р"))))))))</f>
        <v>3</v>
      </c>
      <c r="I133" s="526"/>
      <c r="J133" s="525" t="e">
        <f>VLOOKUP($K133,УЧАСТНИКИ!$A$5:$K$1101,10,FALSE)</f>
        <v>#N/A</v>
      </c>
    </row>
    <row r="134" spans="1:10" hidden="1" x14ac:dyDescent="0.25">
      <c r="A134" s="524">
        <v>15</v>
      </c>
      <c r="B134" s="525" t="e">
        <f>VLOOKUP($K134,УЧАСТНИКИ!$A$5:$K$1101,3,FALSE)</f>
        <v>#N/A</v>
      </c>
      <c r="C134" s="526" t="e">
        <f>VLOOKUP($K134,УЧАСТНИКИ!$A$5:$K$1101,4,FALSE)</f>
        <v>#N/A</v>
      </c>
      <c r="D134" s="527" t="e">
        <f>VLOOKUP($K134,УЧАСТНИКИ!$A$5:$K$1101,8,FALSE)</f>
        <v>#N/A</v>
      </c>
      <c r="E134" s="525" t="e">
        <f>VLOOKUP($K134,УЧАСТНИКИ!$A$5:$K$1101,5,FALSE)</f>
        <v>#N/A</v>
      </c>
      <c r="F134" s="528">
        <v>153</v>
      </c>
      <c r="G134" s="528"/>
      <c r="H134" s="529" t="str">
        <f>IF(F134&lt;=ЕВСК!$G$17,"КМС",IF(F134&lt;=ЕВСК!$H$17,"1",IF(F134&lt;=ЕВСК!$I$17,"2",IF(F134&lt;=ЕВСК!$J$17,"3",IF(F134&lt;=ЕВСК!$K$17,"1юн",IF(F134&lt;=ЕВСК!$L$17,"2юн",IF(F134&lt;=ЕВСК!$M$17,"3юн",IF(F134&gt;ЕВСК!$M$17,"б/р"))))))))</f>
        <v>3</v>
      </c>
      <c r="I134" s="526"/>
      <c r="J134" s="525" t="e">
        <f>VLOOKUP($K134,УЧАСТНИКИ!$A$5:$K$1101,10,FALSE)</f>
        <v>#N/A</v>
      </c>
    </row>
    <row r="135" spans="1:10" hidden="1" x14ac:dyDescent="0.25">
      <c r="A135" s="524">
        <v>16</v>
      </c>
      <c r="B135" s="525" t="e">
        <f>VLOOKUP($K135,УЧАСТНИКИ!$A$5:$K$1101,3,FALSE)</f>
        <v>#N/A</v>
      </c>
      <c r="C135" s="526" t="e">
        <f>VLOOKUP($K135,УЧАСТНИКИ!$A$5:$K$1101,4,FALSE)</f>
        <v>#N/A</v>
      </c>
      <c r="D135" s="527" t="e">
        <f>VLOOKUP($K135,УЧАСТНИКИ!$A$5:$K$1101,8,FALSE)</f>
        <v>#N/A</v>
      </c>
      <c r="E135" s="525" t="e">
        <f>VLOOKUP($K135,УЧАСТНИКИ!$A$5:$K$1101,5,FALSE)</f>
        <v>#N/A</v>
      </c>
      <c r="F135" s="528">
        <v>154</v>
      </c>
      <c r="G135" s="528"/>
      <c r="H135" s="529" t="str">
        <f>IF(F135&lt;=ЕВСК!$G$17,"КМС",IF(F135&lt;=ЕВСК!$H$17,"1",IF(F135&lt;=ЕВСК!$I$17,"2",IF(F135&lt;=ЕВСК!$J$17,"3",IF(F135&lt;=ЕВСК!$K$17,"1юн",IF(F135&lt;=ЕВСК!$L$17,"2юн",IF(F135&lt;=ЕВСК!$M$17,"3юн",IF(F135&gt;ЕВСК!$M$17,"б/р"))))))))</f>
        <v>3</v>
      </c>
      <c r="I135" s="526"/>
      <c r="J135" s="525" t="e">
        <f>VLOOKUP($K135,УЧАСТНИКИ!$A$5:$K$1101,10,FALSE)</f>
        <v>#N/A</v>
      </c>
    </row>
    <row r="136" spans="1:10" hidden="1" x14ac:dyDescent="0.25">
      <c r="A136" s="524">
        <v>17</v>
      </c>
      <c r="B136" s="525" t="e">
        <f>VLOOKUP($K136,УЧАСТНИКИ!$A$5:$K$1101,3,FALSE)</f>
        <v>#N/A</v>
      </c>
      <c r="C136" s="526" t="e">
        <f>VLOOKUP($K136,УЧАСТНИКИ!$A$5:$K$1101,4,FALSE)</f>
        <v>#N/A</v>
      </c>
      <c r="D136" s="527" t="e">
        <f>VLOOKUP($K136,УЧАСТНИКИ!$A$5:$K$1101,8,FALSE)</f>
        <v>#N/A</v>
      </c>
      <c r="E136" s="525" t="e">
        <f>VLOOKUP($K136,УЧАСТНИКИ!$A$5:$K$1101,5,FALSE)</f>
        <v>#N/A</v>
      </c>
      <c r="F136" s="528">
        <v>155</v>
      </c>
      <c r="G136" s="528"/>
      <c r="H136" s="529" t="str">
        <f>IF(F136&lt;=ЕВСК!$G$17,"КМС",IF(F136&lt;=ЕВСК!$H$17,"1",IF(F136&lt;=ЕВСК!$I$17,"2",IF(F136&lt;=ЕВСК!$J$17,"3",IF(F136&lt;=ЕВСК!$K$17,"1юн",IF(F136&lt;=ЕВСК!$L$17,"2юн",IF(F136&lt;=ЕВСК!$M$17,"3юн",IF(F136&gt;ЕВСК!$M$17,"б/р"))))))))</f>
        <v>3</v>
      </c>
      <c r="I136" s="526"/>
      <c r="J136" s="525" t="e">
        <f>VLOOKUP($K136,УЧАСТНИКИ!$A$5:$K$1101,10,FALSE)</f>
        <v>#N/A</v>
      </c>
    </row>
    <row r="137" spans="1:10" hidden="1" x14ac:dyDescent="0.25">
      <c r="A137" s="524">
        <v>18</v>
      </c>
      <c r="B137" s="525" t="e">
        <f>VLOOKUP($K137,УЧАСТНИКИ!$A$5:$K$1101,3,FALSE)</f>
        <v>#N/A</v>
      </c>
      <c r="C137" s="526" t="e">
        <f>VLOOKUP($K137,УЧАСТНИКИ!$A$5:$K$1101,4,FALSE)</f>
        <v>#N/A</v>
      </c>
      <c r="D137" s="527" t="e">
        <f>VLOOKUP($K137,УЧАСТНИКИ!$A$5:$K$1101,8,FALSE)</f>
        <v>#N/A</v>
      </c>
      <c r="E137" s="525" t="e">
        <f>VLOOKUP($K137,УЧАСТНИКИ!$A$5:$K$1101,5,FALSE)</f>
        <v>#N/A</v>
      </c>
      <c r="F137" s="528">
        <v>156</v>
      </c>
      <c r="G137" s="528"/>
      <c r="H137" s="529" t="str">
        <f>IF(F137&lt;=ЕВСК!$G$17,"КМС",IF(F137&lt;=ЕВСК!$H$17,"1",IF(F137&lt;=ЕВСК!$I$17,"2",IF(F137&lt;=ЕВСК!$J$17,"3",IF(F137&lt;=ЕВСК!$K$17,"1юн",IF(F137&lt;=ЕВСК!$L$17,"2юн",IF(F137&lt;=ЕВСК!$M$17,"3юн",IF(F137&gt;ЕВСК!$M$17,"б/р"))))))))</f>
        <v>3</v>
      </c>
      <c r="I137" s="526"/>
      <c r="J137" s="525" t="e">
        <f>VLOOKUP($K137,УЧАСТНИКИ!$A$5:$K$1101,10,FALSE)</f>
        <v>#N/A</v>
      </c>
    </row>
    <row r="138" spans="1:10" hidden="1" x14ac:dyDescent="0.25">
      <c r="A138" s="524">
        <v>19</v>
      </c>
      <c r="B138" s="525" t="e">
        <f>VLOOKUP($K138,УЧАСТНИКИ!$A$5:$K$1101,3,FALSE)</f>
        <v>#N/A</v>
      </c>
      <c r="C138" s="526" t="e">
        <f>VLOOKUP($K138,УЧАСТНИКИ!$A$5:$K$1101,4,FALSE)</f>
        <v>#N/A</v>
      </c>
      <c r="D138" s="527" t="e">
        <f>VLOOKUP($K138,УЧАСТНИКИ!$A$5:$K$1101,8,FALSE)</f>
        <v>#N/A</v>
      </c>
      <c r="E138" s="525" t="e">
        <f>VLOOKUP($K138,УЧАСТНИКИ!$A$5:$K$1101,5,FALSE)</f>
        <v>#N/A</v>
      </c>
      <c r="F138" s="528">
        <v>157</v>
      </c>
      <c r="G138" s="528"/>
      <c r="H138" s="529" t="str">
        <f>IF(F138&lt;=ЕВСК!$G$17,"КМС",IF(F138&lt;=ЕВСК!$H$17,"1",IF(F138&lt;=ЕВСК!$I$17,"2",IF(F138&lt;=ЕВСК!$J$17,"3",IF(F138&lt;=ЕВСК!$K$17,"1юн",IF(F138&lt;=ЕВСК!$L$17,"2юн",IF(F138&lt;=ЕВСК!$M$17,"3юн",IF(F138&gt;ЕВСК!$M$17,"б/р"))))))))</f>
        <v>3</v>
      </c>
      <c r="I138" s="526"/>
      <c r="J138" s="525" t="e">
        <f>VLOOKUP($K138,УЧАСТНИКИ!$A$5:$K$1101,10,FALSE)</f>
        <v>#N/A</v>
      </c>
    </row>
    <row r="139" spans="1:10" hidden="1" x14ac:dyDescent="0.25">
      <c r="A139" s="524">
        <v>20</v>
      </c>
      <c r="B139" s="525" t="e">
        <f>VLOOKUP($K139,УЧАСТНИКИ!$A$5:$K$1101,3,FALSE)</f>
        <v>#N/A</v>
      </c>
      <c r="C139" s="526" t="e">
        <f>VLOOKUP($K139,УЧАСТНИКИ!$A$5:$K$1101,4,FALSE)</f>
        <v>#N/A</v>
      </c>
      <c r="D139" s="527" t="e">
        <f>VLOOKUP($K139,УЧАСТНИКИ!$A$5:$K$1101,8,FALSE)</f>
        <v>#N/A</v>
      </c>
      <c r="E139" s="525" t="e">
        <f>VLOOKUP($K139,УЧАСТНИКИ!$A$5:$K$1101,5,FALSE)</f>
        <v>#N/A</v>
      </c>
      <c r="F139" s="528">
        <v>158</v>
      </c>
      <c r="G139" s="528"/>
      <c r="H139" s="529" t="str">
        <f>IF(F139&lt;=ЕВСК!$G$17,"КМС",IF(F139&lt;=ЕВСК!$H$17,"1",IF(F139&lt;=ЕВСК!$I$17,"2",IF(F139&lt;=ЕВСК!$J$17,"3",IF(F139&lt;=ЕВСК!$K$17,"1юн",IF(F139&lt;=ЕВСК!$L$17,"2юн",IF(F139&lt;=ЕВСК!$M$17,"3юн",IF(F139&gt;ЕВСК!$M$17,"б/р"))))))))</f>
        <v>3</v>
      </c>
      <c r="I139" s="526"/>
      <c r="J139" s="525" t="e">
        <f>VLOOKUP($K139,УЧАСТНИКИ!$A$5:$K$1101,10,FALSE)</f>
        <v>#N/A</v>
      </c>
    </row>
    <row r="140" spans="1:10" hidden="1" x14ac:dyDescent="0.25">
      <c r="A140" s="524">
        <v>21</v>
      </c>
      <c r="B140" s="525" t="e">
        <f>VLOOKUP($K140,УЧАСТНИКИ!$A$5:$K$1101,3,FALSE)</f>
        <v>#N/A</v>
      </c>
      <c r="C140" s="526" t="e">
        <f>VLOOKUP($K140,УЧАСТНИКИ!$A$5:$K$1101,4,FALSE)</f>
        <v>#N/A</v>
      </c>
      <c r="D140" s="527" t="e">
        <f>VLOOKUP($K140,УЧАСТНИКИ!$A$5:$K$1101,8,FALSE)</f>
        <v>#N/A</v>
      </c>
      <c r="E140" s="525" t="e">
        <f>VLOOKUP($K140,УЧАСТНИКИ!$A$5:$K$1101,5,FALSE)</f>
        <v>#N/A</v>
      </c>
      <c r="F140" s="528">
        <v>159</v>
      </c>
      <c r="G140" s="528"/>
      <c r="H140" s="529" t="str">
        <f>IF(F140&lt;=ЕВСК!$G$17,"КМС",IF(F140&lt;=ЕВСК!$H$17,"1",IF(F140&lt;=ЕВСК!$I$17,"2",IF(F140&lt;=ЕВСК!$J$17,"3",IF(F140&lt;=ЕВСК!$K$17,"1юн",IF(F140&lt;=ЕВСК!$L$17,"2юн",IF(F140&lt;=ЕВСК!$M$17,"3юн",IF(F140&gt;ЕВСК!$M$17,"б/р"))))))))</f>
        <v>3</v>
      </c>
      <c r="I140" s="526"/>
      <c r="J140" s="525" t="e">
        <f>VLOOKUP($K140,УЧАСТНИКИ!$A$5:$K$1101,10,FALSE)</f>
        <v>#N/A</v>
      </c>
    </row>
    <row r="141" spans="1:10" hidden="1" x14ac:dyDescent="0.25">
      <c r="A141" s="524">
        <v>22</v>
      </c>
      <c r="B141" s="525" t="e">
        <f>VLOOKUP($K141,УЧАСТНИКИ!$A$5:$K$1101,3,FALSE)</f>
        <v>#N/A</v>
      </c>
      <c r="C141" s="526" t="e">
        <f>VLOOKUP($K141,УЧАСТНИКИ!$A$5:$K$1101,4,FALSE)</f>
        <v>#N/A</v>
      </c>
      <c r="D141" s="527" t="e">
        <f>VLOOKUP($K141,УЧАСТНИКИ!$A$5:$K$1101,8,FALSE)</f>
        <v>#N/A</v>
      </c>
      <c r="E141" s="525" t="e">
        <f>VLOOKUP($K141,УЧАСТНИКИ!$A$5:$K$1101,5,FALSE)</f>
        <v>#N/A</v>
      </c>
      <c r="F141" s="528">
        <v>160</v>
      </c>
      <c r="G141" s="528"/>
      <c r="H141" s="529" t="str">
        <f>IF(F141&lt;=ЕВСК!$G$17,"КМС",IF(F141&lt;=ЕВСК!$H$17,"1",IF(F141&lt;=ЕВСК!$I$17,"2",IF(F141&lt;=ЕВСК!$J$17,"3",IF(F141&lt;=ЕВСК!$K$17,"1юн",IF(F141&lt;=ЕВСК!$L$17,"2юн",IF(F141&lt;=ЕВСК!$M$17,"3юн",IF(F141&gt;ЕВСК!$M$17,"б/р"))))))))</f>
        <v>3</v>
      </c>
      <c r="I141" s="526"/>
      <c r="J141" s="525" t="e">
        <f>VLOOKUP($K141,УЧАСТНИКИ!$A$5:$K$1101,10,FALSE)</f>
        <v>#N/A</v>
      </c>
    </row>
    <row r="142" spans="1:10" hidden="1" x14ac:dyDescent="0.25">
      <c r="A142" s="524">
        <v>23</v>
      </c>
      <c r="B142" s="525" t="e">
        <f>VLOOKUP($K142,УЧАСТНИКИ!$A$5:$K$1101,3,FALSE)</f>
        <v>#N/A</v>
      </c>
      <c r="C142" s="526" t="e">
        <f>VLOOKUP($K142,УЧАСТНИКИ!$A$5:$K$1101,4,FALSE)</f>
        <v>#N/A</v>
      </c>
      <c r="D142" s="527" t="e">
        <f>VLOOKUP($K142,УЧАСТНИКИ!$A$5:$K$1101,8,FALSE)</f>
        <v>#N/A</v>
      </c>
      <c r="E142" s="525" t="e">
        <f>VLOOKUP($K142,УЧАСТНИКИ!$A$5:$K$1101,5,FALSE)</f>
        <v>#N/A</v>
      </c>
      <c r="F142" s="528">
        <v>161</v>
      </c>
      <c r="G142" s="528"/>
      <c r="H142" s="529" t="str">
        <f>IF(F142&lt;=ЕВСК!$G$17,"КМС",IF(F142&lt;=ЕВСК!$H$17,"1",IF(F142&lt;=ЕВСК!$I$17,"2",IF(F142&lt;=ЕВСК!$J$17,"3",IF(F142&lt;=ЕВСК!$K$17,"1юн",IF(F142&lt;=ЕВСК!$L$17,"2юн",IF(F142&lt;=ЕВСК!$M$17,"3юн",IF(F142&gt;ЕВСК!$M$17,"б/р"))))))))</f>
        <v>3</v>
      </c>
      <c r="I142" s="526"/>
      <c r="J142" s="525" t="e">
        <f>VLOOKUP($K142,УЧАСТНИКИ!$A$5:$K$1101,10,FALSE)</f>
        <v>#N/A</v>
      </c>
    </row>
    <row r="143" spans="1:10" hidden="1" x14ac:dyDescent="0.25">
      <c r="A143" s="524">
        <v>24</v>
      </c>
      <c r="B143" s="525" t="e">
        <f>VLOOKUP($K143,УЧАСТНИКИ!$A$5:$K$1101,3,FALSE)</f>
        <v>#N/A</v>
      </c>
      <c r="C143" s="526" t="e">
        <f>VLOOKUP($K143,УЧАСТНИКИ!$A$5:$K$1101,4,FALSE)</f>
        <v>#N/A</v>
      </c>
      <c r="D143" s="527" t="e">
        <f>VLOOKUP($K143,УЧАСТНИКИ!$A$5:$K$1101,8,FALSE)</f>
        <v>#N/A</v>
      </c>
      <c r="E143" s="525" t="e">
        <f>VLOOKUP($K143,УЧАСТНИКИ!$A$5:$K$1101,5,FALSE)</f>
        <v>#N/A</v>
      </c>
      <c r="F143" s="528">
        <v>162</v>
      </c>
      <c r="G143" s="528"/>
      <c r="H143" s="529" t="str">
        <f>IF(F143&lt;=ЕВСК!$G$17,"КМС",IF(F143&lt;=ЕВСК!$H$17,"1",IF(F143&lt;=ЕВСК!$I$17,"2",IF(F143&lt;=ЕВСК!$J$17,"3",IF(F143&lt;=ЕВСК!$K$17,"1юн",IF(F143&lt;=ЕВСК!$L$17,"2юн",IF(F143&lt;=ЕВСК!$M$17,"3юн",IF(F143&gt;ЕВСК!$M$17,"б/р"))))))))</f>
        <v>3</v>
      </c>
      <c r="I143" s="526"/>
      <c r="J143" s="525" t="e">
        <f>VLOOKUP($K143,УЧАСТНИКИ!$A$5:$K$1101,10,FALSE)</f>
        <v>#N/A</v>
      </c>
    </row>
    <row r="144" spans="1:10" hidden="1" x14ac:dyDescent="0.25">
      <c r="A144" s="524">
        <v>25</v>
      </c>
      <c r="B144" s="525" t="e">
        <f>VLOOKUP($K144,УЧАСТНИКИ!$A$5:$K$1101,3,FALSE)</f>
        <v>#N/A</v>
      </c>
      <c r="C144" s="526" t="e">
        <f>VLOOKUP($K144,УЧАСТНИКИ!$A$5:$K$1101,4,FALSE)</f>
        <v>#N/A</v>
      </c>
      <c r="D144" s="527" t="e">
        <f>VLOOKUP($K144,УЧАСТНИКИ!$A$5:$K$1101,8,FALSE)</f>
        <v>#N/A</v>
      </c>
      <c r="E144" s="525" t="e">
        <f>VLOOKUP($K144,УЧАСТНИКИ!$A$5:$K$1101,5,FALSE)</f>
        <v>#N/A</v>
      </c>
      <c r="F144" s="528">
        <v>163</v>
      </c>
      <c r="G144" s="528"/>
      <c r="H144" s="529" t="str">
        <f>IF(F144&lt;=ЕВСК!$G$17,"КМС",IF(F144&lt;=ЕВСК!$H$17,"1",IF(F144&lt;=ЕВСК!$I$17,"2",IF(F144&lt;=ЕВСК!$J$17,"3",IF(F144&lt;=ЕВСК!$K$17,"1юн",IF(F144&lt;=ЕВСК!$L$17,"2юн",IF(F144&lt;=ЕВСК!$M$17,"3юн",IF(F144&gt;ЕВСК!$M$17,"б/р"))))))))</f>
        <v>3</v>
      </c>
      <c r="I144" s="526"/>
      <c r="J144" s="525" t="e">
        <f>VLOOKUP($K144,УЧАСТНИКИ!$A$5:$K$1101,10,FALSE)</f>
        <v>#N/A</v>
      </c>
    </row>
    <row r="145" spans="1:10" hidden="1" x14ac:dyDescent="0.25">
      <c r="A145" s="524">
        <v>26</v>
      </c>
      <c r="B145" s="525" t="e">
        <f>VLOOKUP($K145,УЧАСТНИКИ!$A$5:$K$1101,3,FALSE)</f>
        <v>#N/A</v>
      </c>
      <c r="C145" s="526" t="e">
        <f>VLOOKUP($K145,УЧАСТНИКИ!$A$5:$K$1101,4,FALSE)</f>
        <v>#N/A</v>
      </c>
      <c r="D145" s="527" t="e">
        <f>VLOOKUP($K145,УЧАСТНИКИ!$A$5:$K$1101,8,FALSE)</f>
        <v>#N/A</v>
      </c>
      <c r="E145" s="525" t="e">
        <f>VLOOKUP($K145,УЧАСТНИКИ!$A$5:$K$1101,5,FALSE)</f>
        <v>#N/A</v>
      </c>
      <c r="F145" s="528">
        <v>164</v>
      </c>
      <c r="G145" s="528"/>
      <c r="H145" s="529" t="str">
        <f>IF(F145&lt;=ЕВСК!$G$17,"КМС",IF(F145&lt;=ЕВСК!$H$17,"1",IF(F145&lt;=ЕВСК!$I$17,"2",IF(F145&lt;=ЕВСК!$J$17,"3",IF(F145&lt;=ЕВСК!$K$17,"1юн",IF(F145&lt;=ЕВСК!$L$17,"2юн",IF(F145&lt;=ЕВСК!$M$17,"3юн",IF(F145&gt;ЕВСК!$M$17,"б/р"))))))))</f>
        <v>3</v>
      </c>
      <c r="I145" s="526"/>
      <c r="J145" s="525" t="e">
        <f>VLOOKUP($K145,УЧАСТНИКИ!$A$5:$K$1101,10,FALSE)</f>
        <v>#N/A</v>
      </c>
    </row>
    <row r="146" spans="1:10" hidden="1" x14ac:dyDescent="0.25">
      <c r="A146" s="524">
        <v>27</v>
      </c>
      <c r="B146" s="525" t="e">
        <f>VLOOKUP($K146,УЧАСТНИКИ!$A$5:$K$1101,3,FALSE)</f>
        <v>#N/A</v>
      </c>
      <c r="C146" s="526" t="e">
        <f>VLOOKUP($K146,УЧАСТНИКИ!$A$5:$K$1101,4,FALSE)</f>
        <v>#N/A</v>
      </c>
      <c r="D146" s="527" t="e">
        <f>VLOOKUP($K146,УЧАСТНИКИ!$A$5:$K$1101,8,FALSE)</f>
        <v>#N/A</v>
      </c>
      <c r="E146" s="525" t="e">
        <f>VLOOKUP($K146,УЧАСТНИКИ!$A$5:$K$1101,5,FALSE)</f>
        <v>#N/A</v>
      </c>
      <c r="F146" s="528">
        <v>165</v>
      </c>
      <c r="G146" s="528"/>
      <c r="H146" s="529" t="str">
        <f>IF(F146&lt;=ЕВСК!$G$17,"КМС",IF(F146&lt;=ЕВСК!$H$17,"1",IF(F146&lt;=ЕВСК!$I$17,"2",IF(F146&lt;=ЕВСК!$J$17,"3",IF(F146&lt;=ЕВСК!$K$17,"1юн",IF(F146&lt;=ЕВСК!$L$17,"2юн",IF(F146&lt;=ЕВСК!$M$17,"3юн",IF(F146&gt;ЕВСК!$M$17,"б/р"))))))))</f>
        <v>3</v>
      </c>
      <c r="I146" s="526"/>
      <c r="J146" s="525" t="e">
        <f>VLOOKUP($K146,УЧАСТНИКИ!$A$5:$K$1101,10,FALSE)</f>
        <v>#N/A</v>
      </c>
    </row>
    <row r="147" spans="1:10" hidden="1" x14ac:dyDescent="0.25">
      <c r="A147" s="524">
        <v>28</v>
      </c>
      <c r="B147" s="525" t="e">
        <f>VLOOKUP($K147,УЧАСТНИКИ!$A$5:$K$1101,3,FALSE)</f>
        <v>#N/A</v>
      </c>
      <c r="C147" s="526" t="e">
        <f>VLOOKUP($K147,УЧАСТНИКИ!$A$5:$K$1101,4,FALSE)</f>
        <v>#N/A</v>
      </c>
      <c r="D147" s="527" t="e">
        <f>VLOOKUP($K147,УЧАСТНИКИ!$A$5:$K$1101,8,FALSE)</f>
        <v>#N/A</v>
      </c>
      <c r="E147" s="525" t="e">
        <f>VLOOKUP($K147,УЧАСТНИКИ!$A$5:$K$1101,5,FALSE)</f>
        <v>#N/A</v>
      </c>
      <c r="F147" s="528">
        <v>166</v>
      </c>
      <c r="G147" s="528"/>
      <c r="H147" s="529" t="str">
        <f>IF(F147&lt;=ЕВСК!$G$17,"КМС",IF(F147&lt;=ЕВСК!$H$17,"1",IF(F147&lt;=ЕВСК!$I$17,"2",IF(F147&lt;=ЕВСК!$J$17,"3",IF(F147&lt;=ЕВСК!$K$17,"1юн",IF(F147&lt;=ЕВСК!$L$17,"2юн",IF(F147&lt;=ЕВСК!$M$17,"3юн",IF(F147&gt;ЕВСК!$M$17,"б/р"))))))))</f>
        <v>3</v>
      </c>
      <c r="I147" s="526"/>
      <c r="J147" s="525" t="e">
        <f>VLOOKUP($K147,УЧАСТНИКИ!$A$5:$K$1101,10,FALSE)</f>
        <v>#N/A</v>
      </c>
    </row>
    <row r="148" spans="1:10" hidden="1" x14ac:dyDescent="0.25">
      <c r="A148" s="524">
        <v>29</v>
      </c>
      <c r="B148" s="525" t="e">
        <f>VLOOKUP($K148,УЧАСТНИКИ!$A$5:$K$1101,3,FALSE)</f>
        <v>#N/A</v>
      </c>
      <c r="C148" s="526" t="e">
        <f>VLOOKUP($K148,УЧАСТНИКИ!$A$5:$K$1101,4,FALSE)</f>
        <v>#N/A</v>
      </c>
      <c r="D148" s="527" t="e">
        <f>VLOOKUP($K148,УЧАСТНИКИ!$A$5:$K$1101,8,FALSE)</f>
        <v>#N/A</v>
      </c>
      <c r="E148" s="525" t="e">
        <f>VLOOKUP($K148,УЧАСТНИКИ!$A$5:$K$1101,5,FALSE)</f>
        <v>#N/A</v>
      </c>
      <c r="F148" s="528">
        <v>167</v>
      </c>
      <c r="G148" s="528"/>
      <c r="H148" s="529" t="str">
        <f>IF(F148&lt;=ЕВСК!$G$17,"КМС",IF(F148&lt;=ЕВСК!$H$17,"1",IF(F148&lt;=ЕВСК!$I$17,"2",IF(F148&lt;=ЕВСК!$J$17,"3",IF(F148&lt;=ЕВСК!$K$17,"1юн",IF(F148&lt;=ЕВСК!$L$17,"2юн",IF(F148&lt;=ЕВСК!$M$17,"3юн",IF(F148&gt;ЕВСК!$M$17,"б/р"))))))))</f>
        <v>3</v>
      </c>
      <c r="I148" s="526"/>
      <c r="J148" s="525" t="e">
        <f>VLOOKUP($K148,УЧАСТНИКИ!$A$5:$K$1101,10,FALSE)</f>
        <v>#N/A</v>
      </c>
    </row>
    <row r="149" spans="1:10" hidden="1" x14ac:dyDescent="0.25">
      <c r="A149" s="524">
        <v>30</v>
      </c>
      <c r="B149" s="525" t="e">
        <f>VLOOKUP($K149,УЧАСТНИКИ!$A$5:$K$1101,3,FALSE)</f>
        <v>#N/A</v>
      </c>
      <c r="C149" s="526" t="e">
        <f>VLOOKUP($K149,УЧАСТНИКИ!$A$5:$K$1101,4,FALSE)</f>
        <v>#N/A</v>
      </c>
      <c r="D149" s="527" t="e">
        <f>VLOOKUP($K149,УЧАСТНИКИ!$A$5:$K$1101,8,FALSE)</f>
        <v>#N/A</v>
      </c>
      <c r="E149" s="525" t="e">
        <f>VLOOKUP($K149,УЧАСТНИКИ!$A$5:$K$1101,5,FALSE)</f>
        <v>#N/A</v>
      </c>
      <c r="F149" s="528">
        <v>168</v>
      </c>
      <c r="G149" s="528"/>
      <c r="H149" s="529" t="str">
        <f>IF(F149&lt;=ЕВСК!$G$17,"КМС",IF(F149&lt;=ЕВСК!$H$17,"1",IF(F149&lt;=ЕВСК!$I$17,"2",IF(F149&lt;=ЕВСК!$J$17,"3",IF(F149&lt;=ЕВСК!$K$17,"1юн",IF(F149&lt;=ЕВСК!$L$17,"2юн",IF(F149&lt;=ЕВСК!$M$17,"3юн",IF(F149&gt;ЕВСК!$M$17,"б/р"))))))))</f>
        <v>3</v>
      </c>
      <c r="I149" s="526"/>
      <c r="J149" s="525" t="e">
        <f>VLOOKUP($K149,УЧАСТНИКИ!$A$5:$K$1101,10,FALSE)</f>
        <v>#N/A</v>
      </c>
    </row>
    <row r="150" spans="1:10" hidden="1" x14ac:dyDescent="0.25">
      <c r="A150" s="524">
        <v>31</v>
      </c>
      <c r="B150" s="525" t="e">
        <f>VLOOKUP($K150,УЧАСТНИКИ!$A$5:$K$1101,3,FALSE)</f>
        <v>#N/A</v>
      </c>
      <c r="C150" s="526" t="e">
        <f>VLOOKUP($K150,УЧАСТНИКИ!$A$5:$K$1101,4,FALSE)</f>
        <v>#N/A</v>
      </c>
      <c r="D150" s="527" t="e">
        <f>VLOOKUP($K150,УЧАСТНИКИ!$A$5:$K$1101,8,FALSE)</f>
        <v>#N/A</v>
      </c>
      <c r="E150" s="525" t="e">
        <f>VLOOKUP($K150,УЧАСТНИКИ!$A$5:$K$1101,5,FALSE)</f>
        <v>#N/A</v>
      </c>
      <c r="F150" s="528">
        <v>169</v>
      </c>
      <c r="G150" s="528"/>
      <c r="H150" s="529" t="str">
        <f>IF(F150&lt;=ЕВСК!$G$17,"КМС",IF(F150&lt;=ЕВСК!$H$17,"1",IF(F150&lt;=ЕВСК!$I$17,"2",IF(F150&lt;=ЕВСК!$J$17,"3",IF(F150&lt;=ЕВСК!$K$17,"1юн",IF(F150&lt;=ЕВСК!$L$17,"2юн",IF(F150&lt;=ЕВСК!$M$17,"3юн",IF(F150&gt;ЕВСК!$M$17,"б/р"))))))))</f>
        <v>3</v>
      </c>
      <c r="I150" s="526"/>
      <c r="J150" s="525" t="e">
        <f>VLOOKUP($K150,УЧАСТНИКИ!$A$5:$K$1101,10,FALSE)</f>
        <v>#N/A</v>
      </c>
    </row>
    <row r="151" spans="1:10" hidden="1" x14ac:dyDescent="0.25">
      <c r="A151" s="524">
        <v>32</v>
      </c>
      <c r="B151" s="525" t="e">
        <f>VLOOKUP($K151,УЧАСТНИКИ!$A$5:$K$1101,3,FALSE)</f>
        <v>#N/A</v>
      </c>
      <c r="C151" s="526" t="e">
        <f>VLOOKUP($K151,УЧАСТНИКИ!$A$5:$K$1101,4,FALSE)</f>
        <v>#N/A</v>
      </c>
      <c r="D151" s="527" t="e">
        <f>VLOOKUP($K151,УЧАСТНИКИ!$A$5:$K$1101,8,FALSE)</f>
        <v>#N/A</v>
      </c>
      <c r="E151" s="525" t="e">
        <f>VLOOKUP($K151,УЧАСТНИКИ!$A$5:$K$1101,5,FALSE)</f>
        <v>#N/A</v>
      </c>
      <c r="F151" s="528">
        <v>170</v>
      </c>
      <c r="G151" s="528"/>
      <c r="H151" s="529" t="str">
        <f>IF(F151&lt;=ЕВСК!$G$17,"КМС",IF(F151&lt;=ЕВСК!$H$17,"1",IF(F151&lt;=ЕВСК!$I$17,"2",IF(F151&lt;=ЕВСК!$J$17,"3",IF(F151&lt;=ЕВСК!$K$17,"1юн",IF(F151&lt;=ЕВСК!$L$17,"2юн",IF(F151&lt;=ЕВСК!$M$17,"3юн",IF(F151&gt;ЕВСК!$M$17,"б/р"))))))))</f>
        <v>3</v>
      </c>
      <c r="I151" s="526"/>
      <c r="J151" s="525" t="e">
        <f>VLOOKUP($K151,УЧАСТНИКИ!$A$5:$K$1101,10,FALSE)</f>
        <v>#N/A</v>
      </c>
    </row>
    <row r="152" spans="1:10" hidden="1" x14ac:dyDescent="0.25">
      <c r="A152" s="524">
        <v>33</v>
      </c>
      <c r="B152" s="525" t="e">
        <f>VLOOKUP($K152,УЧАСТНИКИ!$A$5:$K$1101,3,FALSE)</f>
        <v>#N/A</v>
      </c>
      <c r="C152" s="526" t="e">
        <f>VLOOKUP($K152,УЧАСТНИКИ!$A$5:$K$1101,4,FALSE)</f>
        <v>#N/A</v>
      </c>
      <c r="D152" s="527" t="e">
        <f>VLOOKUP($K152,УЧАСТНИКИ!$A$5:$K$1101,8,FALSE)</f>
        <v>#N/A</v>
      </c>
      <c r="E152" s="525" t="e">
        <f>VLOOKUP($K152,УЧАСТНИКИ!$A$5:$K$1101,5,FALSE)</f>
        <v>#N/A</v>
      </c>
      <c r="F152" s="528">
        <v>171</v>
      </c>
      <c r="G152" s="528"/>
      <c r="H152" s="529" t="str">
        <f>IF(F152&lt;=ЕВСК!$G$17,"КМС",IF(F152&lt;=ЕВСК!$H$17,"1",IF(F152&lt;=ЕВСК!$I$17,"2",IF(F152&lt;=ЕВСК!$J$17,"3",IF(F152&lt;=ЕВСК!$K$17,"1юн",IF(F152&lt;=ЕВСК!$L$17,"2юн",IF(F152&lt;=ЕВСК!$M$17,"3юн",IF(F152&gt;ЕВСК!$M$17,"б/р"))))))))</f>
        <v>3</v>
      </c>
      <c r="I152" s="526"/>
      <c r="J152" s="525" t="e">
        <f>VLOOKUP($K152,УЧАСТНИКИ!$A$5:$K$1101,10,FALSE)</f>
        <v>#N/A</v>
      </c>
    </row>
    <row r="153" spans="1:10" hidden="1" x14ac:dyDescent="0.25">
      <c r="A153" s="524">
        <v>34</v>
      </c>
      <c r="B153" s="525" t="e">
        <f>VLOOKUP($K153,УЧАСТНИКИ!$A$5:$K$1101,3,FALSE)</f>
        <v>#N/A</v>
      </c>
      <c r="C153" s="526" t="e">
        <f>VLOOKUP($K153,УЧАСТНИКИ!$A$5:$K$1101,4,FALSE)</f>
        <v>#N/A</v>
      </c>
      <c r="D153" s="527" t="e">
        <f>VLOOKUP($K153,УЧАСТНИКИ!$A$5:$K$1101,8,FALSE)</f>
        <v>#N/A</v>
      </c>
      <c r="E153" s="525" t="e">
        <f>VLOOKUP($K153,УЧАСТНИКИ!$A$5:$K$1101,5,FALSE)</f>
        <v>#N/A</v>
      </c>
      <c r="F153" s="528">
        <v>172</v>
      </c>
      <c r="G153" s="528"/>
      <c r="H153" s="529" t="str">
        <f>IF(F153&lt;=ЕВСК!$G$17,"КМС",IF(F153&lt;=ЕВСК!$H$17,"1",IF(F153&lt;=ЕВСК!$I$17,"2",IF(F153&lt;=ЕВСК!$J$17,"3",IF(F153&lt;=ЕВСК!$K$17,"1юн",IF(F153&lt;=ЕВСК!$L$17,"2юн",IF(F153&lt;=ЕВСК!$M$17,"3юн",IF(F153&gt;ЕВСК!$M$17,"б/р"))))))))</f>
        <v>3</v>
      </c>
      <c r="I153" s="526"/>
      <c r="J153" s="525" t="e">
        <f>VLOOKUP($K153,УЧАСТНИКИ!$A$5:$K$1101,10,FALSE)</f>
        <v>#N/A</v>
      </c>
    </row>
    <row r="154" spans="1:10" hidden="1" x14ac:dyDescent="0.25">
      <c r="A154" s="524">
        <v>35</v>
      </c>
      <c r="B154" s="525" t="e">
        <f>VLOOKUP($K154,УЧАСТНИКИ!$A$5:$K$1101,3,FALSE)</f>
        <v>#N/A</v>
      </c>
      <c r="C154" s="526" t="e">
        <f>VLOOKUP($K154,УЧАСТНИКИ!$A$5:$K$1101,4,FALSE)</f>
        <v>#N/A</v>
      </c>
      <c r="D154" s="527" t="e">
        <f>VLOOKUP($K154,УЧАСТНИКИ!$A$5:$K$1101,8,FALSE)</f>
        <v>#N/A</v>
      </c>
      <c r="E154" s="525" t="e">
        <f>VLOOKUP($K154,УЧАСТНИКИ!$A$5:$K$1101,5,FALSE)</f>
        <v>#N/A</v>
      </c>
      <c r="F154" s="528">
        <v>173</v>
      </c>
      <c r="G154" s="528"/>
      <c r="H154" s="529" t="str">
        <f>IF(F154&lt;=ЕВСК!$G$17,"КМС",IF(F154&lt;=ЕВСК!$H$17,"1",IF(F154&lt;=ЕВСК!$I$17,"2",IF(F154&lt;=ЕВСК!$J$17,"3",IF(F154&lt;=ЕВСК!$K$17,"1юн",IF(F154&lt;=ЕВСК!$L$17,"2юн",IF(F154&lt;=ЕВСК!$M$17,"3юн",IF(F154&gt;ЕВСК!$M$17,"б/р"))))))))</f>
        <v>3</v>
      </c>
      <c r="I154" s="526"/>
      <c r="J154" s="525" t="e">
        <f>VLOOKUP($K154,УЧАСТНИКИ!$A$5:$K$1101,10,FALSE)</f>
        <v>#N/A</v>
      </c>
    </row>
    <row r="155" spans="1:10" hidden="1" x14ac:dyDescent="0.25">
      <c r="A155" s="524">
        <v>36</v>
      </c>
      <c r="B155" s="525" t="e">
        <f>VLOOKUP($K155,УЧАСТНИКИ!$A$5:$K$1101,3,FALSE)</f>
        <v>#N/A</v>
      </c>
      <c r="C155" s="526" t="e">
        <f>VLOOKUP($K155,УЧАСТНИКИ!$A$5:$K$1101,4,FALSE)</f>
        <v>#N/A</v>
      </c>
      <c r="D155" s="527" t="e">
        <f>VLOOKUP($K155,УЧАСТНИКИ!$A$5:$K$1101,8,FALSE)</f>
        <v>#N/A</v>
      </c>
      <c r="E155" s="525" t="e">
        <f>VLOOKUP($K155,УЧАСТНИКИ!$A$5:$K$1101,5,FALSE)</f>
        <v>#N/A</v>
      </c>
      <c r="F155" s="528">
        <v>174</v>
      </c>
      <c r="G155" s="528"/>
      <c r="H155" s="529" t="str">
        <f>IF(F155&lt;=ЕВСК!$G$17,"КМС",IF(F155&lt;=ЕВСК!$H$17,"1",IF(F155&lt;=ЕВСК!$I$17,"2",IF(F155&lt;=ЕВСК!$J$17,"3",IF(F155&lt;=ЕВСК!$K$17,"1юн",IF(F155&lt;=ЕВСК!$L$17,"2юн",IF(F155&lt;=ЕВСК!$M$17,"3юн",IF(F155&gt;ЕВСК!$M$17,"б/р"))))))))</f>
        <v>3</v>
      </c>
      <c r="I155" s="526"/>
      <c r="J155" s="525" t="e">
        <f>VLOOKUP($K155,УЧАСТНИКИ!$A$5:$K$1101,10,FALSE)</f>
        <v>#N/A</v>
      </c>
    </row>
    <row r="156" spans="1:10" hidden="1" x14ac:dyDescent="0.25">
      <c r="A156" s="524">
        <v>37</v>
      </c>
      <c r="B156" s="525" t="e">
        <f>VLOOKUP($K156,УЧАСТНИКИ!$A$5:$K$1101,3,FALSE)</f>
        <v>#N/A</v>
      </c>
      <c r="C156" s="526" t="e">
        <f>VLOOKUP($K156,УЧАСТНИКИ!$A$5:$K$1101,4,FALSE)</f>
        <v>#N/A</v>
      </c>
      <c r="D156" s="527" t="e">
        <f>VLOOKUP($K156,УЧАСТНИКИ!$A$5:$K$1101,8,FALSE)</f>
        <v>#N/A</v>
      </c>
      <c r="E156" s="525" t="e">
        <f>VLOOKUP($K156,УЧАСТНИКИ!$A$5:$K$1101,5,FALSE)</f>
        <v>#N/A</v>
      </c>
      <c r="F156" s="528">
        <v>175</v>
      </c>
      <c r="G156" s="528"/>
      <c r="H156" s="529" t="str">
        <f>IF(F156&lt;=ЕВСК!$G$17,"КМС",IF(F156&lt;=ЕВСК!$H$17,"1",IF(F156&lt;=ЕВСК!$I$17,"2",IF(F156&lt;=ЕВСК!$J$17,"3",IF(F156&lt;=ЕВСК!$K$17,"1юн",IF(F156&lt;=ЕВСК!$L$17,"2юн",IF(F156&lt;=ЕВСК!$M$17,"3юн",IF(F156&gt;ЕВСК!$M$17,"б/р"))))))))</f>
        <v>3</v>
      </c>
      <c r="I156" s="526"/>
      <c r="J156" s="525" t="e">
        <f>VLOOKUP($K156,УЧАСТНИКИ!$A$5:$K$1101,10,FALSE)</f>
        <v>#N/A</v>
      </c>
    </row>
    <row r="157" spans="1:10" hidden="1" x14ac:dyDescent="0.25">
      <c r="A157" s="524">
        <v>38</v>
      </c>
      <c r="B157" s="525" t="e">
        <f>VLOOKUP($K157,УЧАСТНИКИ!$A$5:$K$1101,3,FALSE)</f>
        <v>#N/A</v>
      </c>
      <c r="C157" s="526" t="e">
        <f>VLOOKUP($K157,УЧАСТНИКИ!$A$5:$K$1101,4,FALSE)</f>
        <v>#N/A</v>
      </c>
      <c r="D157" s="527" t="e">
        <f>VLOOKUP($K157,УЧАСТНИКИ!$A$5:$K$1101,8,FALSE)</f>
        <v>#N/A</v>
      </c>
      <c r="E157" s="525" t="e">
        <f>VLOOKUP($K157,УЧАСТНИКИ!$A$5:$K$1101,5,FALSE)</f>
        <v>#N/A</v>
      </c>
      <c r="F157" s="528">
        <v>176</v>
      </c>
      <c r="G157" s="528"/>
      <c r="H157" s="529" t="str">
        <f>IF(F157&lt;=ЕВСК!$G$17,"КМС",IF(F157&lt;=ЕВСК!$H$17,"1",IF(F157&lt;=ЕВСК!$I$17,"2",IF(F157&lt;=ЕВСК!$J$17,"3",IF(F157&lt;=ЕВСК!$K$17,"1юн",IF(F157&lt;=ЕВСК!$L$17,"2юн",IF(F157&lt;=ЕВСК!$M$17,"3юн",IF(F157&gt;ЕВСК!$M$17,"б/р"))))))))</f>
        <v>3</v>
      </c>
      <c r="I157" s="526"/>
      <c r="J157" s="525" t="e">
        <f>VLOOKUP($K157,УЧАСТНИКИ!$A$5:$K$1101,10,FALSE)</f>
        <v>#N/A</v>
      </c>
    </row>
    <row r="158" spans="1:10" hidden="1" x14ac:dyDescent="0.25">
      <c r="A158" s="524">
        <v>39</v>
      </c>
      <c r="B158" s="525" t="e">
        <f>VLOOKUP($K158,УЧАСТНИКИ!$A$5:$K$1101,3,FALSE)</f>
        <v>#N/A</v>
      </c>
      <c r="C158" s="526" t="e">
        <f>VLOOKUP($K158,УЧАСТНИКИ!$A$5:$K$1101,4,FALSE)</f>
        <v>#N/A</v>
      </c>
      <c r="D158" s="527" t="e">
        <f>VLOOKUP($K158,УЧАСТНИКИ!$A$5:$K$1101,8,FALSE)</f>
        <v>#N/A</v>
      </c>
      <c r="E158" s="525" t="e">
        <f>VLOOKUP($K158,УЧАСТНИКИ!$A$5:$K$1101,5,FALSE)</f>
        <v>#N/A</v>
      </c>
      <c r="F158" s="528">
        <v>177</v>
      </c>
      <c r="G158" s="528"/>
      <c r="H158" s="529" t="str">
        <f>IF(F158&lt;=ЕВСК!$G$17,"КМС",IF(F158&lt;=ЕВСК!$H$17,"1",IF(F158&lt;=ЕВСК!$I$17,"2",IF(F158&lt;=ЕВСК!$J$17,"3",IF(F158&lt;=ЕВСК!$K$17,"1юн",IF(F158&lt;=ЕВСК!$L$17,"2юн",IF(F158&lt;=ЕВСК!$M$17,"3юн",IF(F158&gt;ЕВСК!$M$17,"б/р"))))))))</f>
        <v>3</v>
      </c>
      <c r="I158" s="526"/>
      <c r="J158" s="525" t="e">
        <f>VLOOKUP($K158,УЧАСТНИКИ!$A$5:$K$1101,10,FALSE)</f>
        <v>#N/A</v>
      </c>
    </row>
    <row r="159" spans="1:10" hidden="1" x14ac:dyDescent="0.25">
      <c r="A159" s="524">
        <v>40</v>
      </c>
      <c r="B159" s="525" t="e">
        <f>VLOOKUP($K159,УЧАСТНИКИ!$A$5:$K$1101,3,FALSE)</f>
        <v>#N/A</v>
      </c>
      <c r="C159" s="526" t="e">
        <f>VLOOKUP($K159,УЧАСТНИКИ!$A$5:$K$1101,4,FALSE)</f>
        <v>#N/A</v>
      </c>
      <c r="D159" s="527" t="e">
        <f>VLOOKUP($K159,УЧАСТНИКИ!$A$5:$K$1101,8,FALSE)</f>
        <v>#N/A</v>
      </c>
      <c r="E159" s="525" t="e">
        <f>VLOOKUP($K159,УЧАСТНИКИ!$A$5:$K$1101,5,FALSE)</f>
        <v>#N/A</v>
      </c>
      <c r="F159" s="528">
        <v>178</v>
      </c>
      <c r="G159" s="528"/>
      <c r="H159" s="529" t="str">
        <f>IF(F159&lt;=ЕВСК!$G$17,"КМС",IF(F159&lt;=ЕВСК!$H$17,"1",IF(F159&lt;=ЕВСК!$I$17,"2",IF(F159&lt;=ЕВСК!$J$17,"3",IF(F159&lt;=ЕВСК!$K$17,"1юн",IF(F159&lt;=ЕВСК!$L$17,"2юн",IF(F159&lt;=ЕВСК!$M$17,"3юн",IF(F159&gt;ЕВСК!$M$17,"б/р"))))))))</f>
        <v>3</v>
      </c>
      <c r="I159" s="526"/>
      <c r="J159" s="525" t="e">
        <f>VLOOKUP($K159,УЧАСТНИКИ!$A$5:$K$1101,10,FALSE)</f>
        <v>#N/A</v>
      </c>
    </row>
    <row r="160" spans="1:10" hidden="1" x14ac:dyDescent="0.25">
      <c r="A160" s="524">
        <v>41</v>
      </c>
      <c r="B160" s="525" t="e">
        <f>VLOOKUP($K160,УЧАСТНИКИ!$A$5:$K$1101,3,FALSE)</f>
        <v>#N/A</v>
      </c>
      <c r="C160" s="526" t="e">
        <f>VLOOKUP($K160,УЧАСТНИКИ!$A$5:$K$1101,4,FALSE)</f>
        <v>#N/A</v>
      </c>
      <c r="D160" s="527" t="e">
        <f>VLOOKUP($K160,УЧАСТНИКИ!$A$5:$K$1101,8,FALSE)</f>
        <v>#N/A</v>
      </c>
      <c r="E160" s="525" t="e">
        <f>VLOOKUP($K160,УЧАСТНИКИ!$A$5:$K$1101,5,FALSE)</f>
        <v>#N/A</v>
      </c>
      <c r="F160" s="528">
        <v>179</v>
      </c>
      <c r="G160" s="528"/>
      <c r="H160" s="529" t="str">
        <f>IF(F160&lt;=ЕВСК!$G$17,"КМС",IF(F160&lt;=ЕВСК!$H$17,"1",IF(F160&lt;=ЕВСК!$I$17,"2",IF(F160&lt;=ЕВСК!$J$17,"3",IF(F160&lt;=ЕВСК!$K$17,"1юн",IF(F160&lt;=ЕВСК!$L$17,"2юн",IF(F160&lt;=ЕВСК!$M$17,"3юн",IF(F160&gt;ЕВСК!$M$17,"б/р"))))))))</f>
        <v>3</v>
      </c>
      <c r="I160" s="526"/>
      <c r="J160" s="525" t="e">
        <f>VLOOKUP($K160,УЧАСТНИКИ!$A$5:$K$1101,10,FALSE)</f>
        <v>#N/A</v>
      </c>
    </row>
    <row r="161" spans="1:24" hidden="1" x14ac:dyDescent="0.25">
      <c r="A161" s="524">
        <v>42</v>
      </c>
      <c r="B161" s="525" t="e">
        <f>VLOOKUP($K161,УЧАСТНИКИ!$A$5:$K$1101,3,FALSE)</f>
        <v>#N/A</v>
      </c>
      <c r="C161" s="526" t="e">
        <f>VLOOKUP($K161,УЧАСТНИКИ!$A$5:$K$1101,4,FALSE)</f>
        <v>#N/A</v>
      </c>
      <c r="D161" s="527" t="e">
        <f>VLOOKUP($K161,УЧАСТНИКИ!$A$5:$K$1101,8,FALSE)</f>
        <v>#N/A</v>
      </c>
      <c r="E161" s="525" t="e">
        <f>VLOOKUP($K161,УЧАСТНИКИ!$A$5:$K$1101,5,FALSE)</f>
        <v>#N/A</v>
      </c>
      <c r="F161" s="528">
        <v>180</v>
      </c>
      <c r="G161" s="528"/>
      <c r="H161" s="529" t="str">
        <f>IF(F161&lt;=ЕВСК!$G$17,"КМС",IF(F161&lt;=ЕВСК!$H$17,"1",IF(F161&lt;=ЕВСК!$I$17,"2",IF(F161&lt;=ЕВСК!$J$17,"3",IF(F161&lt;=ЕВСК!$K$17,"1юн",IF(F161&lt;=ЕВСК!$L$17,"2юн",IF(F161&lt;=ЕВСК!$M$17,"3юн",IF(F161&gt;ЕВСК!$M$17,"б/р"))))))))</f>
        <v>3</v>
      </c>
      <c r="I161" s="526"/>
      <c r="J161" s="525" t="e">
        <f>VLOOKUP($K161,УЧАСТНИКИ!$A$5:$K$1101,10,FALSE)</f>
        <v>#N/A</v>
      </c>
    </row>
    <row r="162" spans="1:24" hidden="1" x14ac:dyDescent="0.25">
      <c r="A162" s="532"/>
      <c r="B162" s="532"/>
      <c r="C162" s="532"/>
      <c r="D162" s="532"/>
      <c r="E162" s="533"/>
      <c r="F162" s="532"/>
      <c r="G162" s="532"/>
      <c r="H162" s="532"/>
      <c r="I162" s="532"/>
      <c r="J162" s="532"/>
    </row>
    <row r="163" spans="1:24" ht="21.75" customHeight="1" thickBot="1" x14ac:dyDescent="0.3">
      <c r="A163" s="1207" t="s">
        <v>1284</v>
      </c>
      <c r="B163" s="1207"/>
      <c r="C163" s="50"/>
      <c r="D163" s="48"/>
      <c r="E163" s="453"/>
      <c r="F163" s="49"/>
      <c r="G163" s="49"/>
      <c r="H163" s="1176"/>
      <c r="I163" s="1176"/>
      <c r="J163" s="49"/>
      <c r="K163" s="451"/>
      <c r="P163" s="960" t="s">
        <v>113</v>
      </c>
      <c r="Q163" s="960" t="s">
        <v>114</v>
      </c>
      <c r="R163" s="960" t="s">
        <v>115</v>
      </c>
      <c r="S163" s="960">
        <v>1</v>
      </c>
      <c r="T163" s="194">
        <v>2</v>
      </c>
      <c r="U163" s="194" t="s">
        <v>42</v>
      </c>
      <c r="V163" s="194" t="s">
        <v>116</v>
      </c>
      <c r="W163" s="960" t="s">
        <v>117</v>
      </c>
      <c r="X163" s="960" t="s">
        <v>118</v>
      </c>
    </row>
    <row r="164" spans="1:24" ht="23.4" thickBot="1" x14ac:dyDescent="0.3">
      <c r="A164" s="549" t="s">
        <v>51</v>
      </c>
      <c r="B164" s="550" t="s">
        <v>63</v>
      </c>
      <c r="C164" s="550" t="s">
        <v>68</v>
      </c>
      <c r="D164" s="550" t="s">
        <v>9</v>
      </c>
      <c r="E164" s="550" t="s">
        <v>97</v>
      </c>
      <c r="F164" s="551" t="s">
        <v>19</v>
      </c>
      <c r="G164" s="551" t="s">
        <v>1285</v>
      </c>
      <c r="H164" s="550" t="s">
        <v>12</v>
      </c>
      <c r="I164" s="550" t="s">
        <v>13</v>
      </c>
      <c r="J164" s="552" t="s">
        <v>14</v>
      </c>
      <c r="K164" s="451" t="s">
        <v>434</v>
      </c>
      <c r="P164" s="207">
        <v>194</v>
      </c>
      <c r="Q164" s="207">
        <v>184</v>
      </c>
      <c r="R164" s="207">
        <v>175</v>
      </c>
      <c r="S164" s="208">
        <v>165</v>
      </c>
      <c r="T164" s="208">
        <v>150</v>
      </c>
      <c r="U164" s="208">
        <v>140</v>
      </c>
      <c r="V164" s="208">
        <v>130</v>
      </c>
      <c r="W164" s="208">
        <v>120</v>
      </c>
      <c r="X164" s="209">
        <v>110</v>
      </c>
    </row>
    <row r="165" spans="1:24" ht="25.5" customHeight="1" x14ac:dyDescent="0.25">
      <c r="A165" s="553">
        <v>1</v>
      </c>
      <c r="B165" s="554" t="e">
        <f>VLOOKUP($K165,УЧАСТНИКИ!$A$5:$K$1101,3,FALSE)</f>
        <v>#N/A</v>
      </c>
      <c r="C165" s="555" t="e">
        <f>VLOOKUP($K165,УЧАСТНИКИ!$A$5:$K$1101,4,FALSE)</f>
        <v>#N/A</v>
      </c>
      <c r="D165" s="556" t="e">
        <f>VLOOKUP($K165,УЧАСТНИКИ!$A$5:$K$1101,8,FALSE)</f>
        <v>#N/A</v>
      </c>
      <c r="E165" s="554" t="e">
        <f>VLOOKUP($K165,УЧАСТНИКИ!$A$5:$K$1101,5,FALSE)</f>
        <v>#N/A</v>
      </c>
      <c r="F165" s="557"/>
      <c r="G165" s="557"/>
      <c r="H165" s="558"/>
      <c r="I165" s="555"/>
      <c r="J165" s="559" t="e">
        <f>VLOOKUP($K165,УЧАСТНИКИ!$A$5:$K$1101,10,FALSE)</f>
        <v>#N/A</v>
      </c>
    </row>
    <row r="166" spans="1:24" ht="25.5" customHeight="1" x14ac:dyDescent="0.25">
      <c r="A166" s="560">
        <v>2</v>
      </c>
      <c r="B166" s="561" t="e">
        <f>VLOOKUP($K166,УЧАСТНИКИ!$A$5:$K$1101,3,FALSE)</f>
        <v>#N/A</v>
      </c>
      <c r="C166" s="562" t="e">
        <f>VLOOKUP($K166,УЧАСТНИКИ!$A$5:$K$1101,4,FALSE)</f>
        <v>#N/A</v>
      </c>
      <c r="D166" s="536" t="e">
        <f>VLOOKUP($K166,УЧАСТНИКИ!$A$5:$K$1101,8,FALSE)</f>
        <v>#N/A</v>
      </c>
      <c r="E166" s="561" t="e">
        <f>VLOOKUP($K166,УЧАСТНИКИ!$A$5:$K$1101,5,FALSE)</f>
        <v>#N/A</v>
      </c>
      <c r="F166" s="563"/>
      <c r="G166" s="563"/>
      <c r="H166" s="537"/>
      <c r="I166" s="562"/>
      <c r="J166" s="564" t="e">
        <f>VLOOKUP($K166,УЧАСТНИКИ!$A$5:$K$1101,10,FALSE)</f>
        <v>#N/A</v>
      </c>
    </row>
    <row r="167" spans="1:24" ht="25.5" customHeight="1" x14ac:dyDescent="0.25">
      <c r="A167" s="560">
        <v>3</v>
      </c>
      <c r="B167" s="561" t="e">
        <f>VLOOKUP($K167,УЧАСТНИКИ!$A$5:$K$1101,3,FALSE)</f>
        <v>#N/A</v>
      </c>
      <c r="C167" s="562" t="e">
        <f>VLOOKUP($K167,УЧАСТНИКИ!$A$5:$K$1101,4,FALSE)</f>
        <v>#N/A</v>
      </c>
      <c r="D167" s="536" t="e">
        <f>VLOOKUP($K167,УЧАСТНИКИ!$A$5:$K$1101,8,FALSE)</f>
        <v>#N/A</v>
      </c>
      <c r="E167" s="561" t="e">
        <f>VLOOKUP($K167,УЧАСТНИКИ!$A$5:$K$1101,5,FALSE)</f>
        <v>#N/A</v>
      </c>
      <c r="F167" s="563"/>
      <c r="G167" s="563"/>
      <c r="H167" s="537"/>
      <c r="I167" s="562"/>
      <c r="J167" s="564" t="e">
        <f>VLOOKUP($K167,УЧАСТНИКИ!$A$5:$K$1101,10,FALSE)</f>
        <v>#N/A</v>
      </c>
    </row>
    <row r="168" spans="1:24" ht="25.5" customHeight="1" x14ac:dyDescent="0.25">
      <c r="A168" s="560">
        <v>4</v>
      </c>
      <c r="B168" s="561" t="e">
        <f>VLOOKUP($K168,УЧАСТНИКИ!$A$5:$K$1101,3,FALSE)</f>
        <v>#N/A</v>
      </c>
      <c r="C168" s="562" t="e">
        <f>VLOOKUP($K168,УЧАСТНИКИ!$A$5:$K$1101,4,FALSE)</f>
        <v>#N/A</v>
      </c>
      <c r="D168" s="536" t="e">
        <f>VLOOKUP($K168,УЧАСТНИКИ!$A$5:$K$1101,8,FALSE)</f>
        <v>#N/A</v>
      </c>
      <c r="E168" s="561" t="e">
        <f>VLOOKUP($K168,УЧАСТНИКИ!$A$5:$K$1101,5,FALSE)</f>
        <v>#N/A</v>
      </c>
      <c r="F168" s="563"/>
      <c r="G168" s="563"/>
      <c r="H168" s="537"/>
      <c r="I168" s="562"/>
      <c r="J168" s="564" t="e">
        <f>VLOOKUP($K168,УЧАСТНИКИ!$A$5:$K$1101,10,FALSE)</f>
        <v>#N/A</v>
      </c>
    </row>
    <row r="169" spans="1:24" ht="25.5" customHeight="1" x14ac:dyDescent="0.25">
      <c r="A169" s="560">
        <v>5</v>
      </c>
      <c r="B169" s="561" t="e">
        <f>VLOOKUP($K169,УЧАСТНИКИ!$A$5:$K$1101,3,FALSE)</f>
        <v>#N/A</v>
      </c>
      <c r="C169" s="562" t="e">
        <f>VLOOKUP($K169,УЧАСТНИКИ!$A$5:$K$1101,4,FALSE)</f>
        <v>#N/A</v>
      </c>
      <c r="D169" s="536" t="e">
        <f>VLOOKUP($K169,УЧАСТНИКИ!$A$5:$K$1101,8,FALSE)</f>
        <v>#N/A</v>
      </c>
      <c r="E169" s="561" t="e">
        <f>VLOOKUP($K169,УЧАСТНИКИ!$A$5:$K$1101,5,FALSE)</f>
        <v>#N/A</v>
      </c>
      <c r="F169" s="563"/>
      <c r="G169" s="563"/>
      <c r="H169" s="537"/>
      <c r="I169" s="562"/>
      <c r="J169" s="564" t="e">
        <f>VLOOKUP($K169,УЧАСТНИКИ!$A$5:$K$1101,10,FALSE)</f>
        <v>#N/A</v>
      </c>
    </row>
    <row r="170" spans="1:24" ht="25.5" customHeight="1" x14ac:dyDescent="0.25">
      <c r="A170" s="560">
        <v>6</v>
      </c>
      <c r="B170" s="561" t="e">
        <f>VLOOKUP($K170,УЧАСТНИКИ!$A$5:$K$1101,3,FALSE)</f>
        <v>#N/A</v>
      </c>
      <c r="C170" s="562" t="e">
        <f>VLOOKUP($K170,УЧАСТНИКИ!$A$5:$K$1101,4,FALSE)</f>
        <v>#N/A</v>
      </c>
      <c r="D170" s="536" t="e">
        <f>VLOOKUP($K170,УЧАСТНИКИ!$A$5:$K$1101,8,FALSE)</f>
        <v>#N/A</v>
      </c>
      <c r="E170" s="561" t="e">
        <f>VLOOKUP($K170,УЧАСТНИКИ!$A$5:$K$1101,5,FALSE)</f>
        <v>#N/A</v>
      </c>
      <c r="F170" s="563"/>
      <c r="G170" s="563"/>
      <c r="H170" s="537"/>
      <c r="I170" s="562"/>
      <c r="J170" s="564" t="e">
        <f>VLOOKUP($K170,УЧАСТНИКИ!$A$5:$K$1101,10,FALSE)</f>
        <v>#N/A</v>
      </c>
    </row>
    <row r="171" spans="1:24" ht="25.5" customHeight="1" x14ac:dyDescent="0.25">
      <c r="A171" s="560">
        <v>7</v>
      </c>
      <c r="B171" s="561" t="e">
        <f>VLOOKUP($K171,УЧАСТНИКИ!$A$5:$K$1101,3,FALSE)</f>
        <v>#N/A</v>
      </c>
      <c r="C171" s="562" t="e">
        <f>VLOOKUP($K171,УЧАСТНИКИ!$A$5:$K$1101,4,FALSE)</f>
        <v>#N/A</v>
      </c>
      <c r="D171" s="536" t="e">
        <f>VLOOKUP($K171,УЧАСТНИКИ!$A$5:$K$1101,8,FALSE)</f>
        <v>#N/A</v>
      </c>
      <c r="E171" s="561" t="e">
        <f>VLOOKUP($K171,УЧАСТНИКИ!$A$5:$K$1101,5,FALSE)</f>
        <v>#N/A</v>
      </c>
      <c r="F171" s="563"/>
      <c r="G171" s="563"/>
      <c r="H171" s="537"/>
      <c r="I171" s="562"/>
      <c r="J171" s="564" t="e">
        <f>VLOOKUP($K171,УЧАСТНИКИ!$A$5:$K$1101,10,FALSE)</f>
        <v>#N/A</v>
      </c>
    </row>
    <row r="172" spans="1:24" ht="25.5" customHeight="1" x14ac:dyDescent="0.25">
      <c r="A172" s="560">
        <v>8</v>
      </c>
      <c r="B172" s="561" t="e">
        <f>VLOOKUP($K172,УЧАСТНИКИ!$A$5:$K$1101,3,FALSE)</f>
        <v>#N/A</v>
      </c>
      <c r="C172" s="562" t="e">
        <f>VLOOKUP($K172,УЧАСТНИКИ!$A$5:$K$1101,4,FALSE)</f>
        <v>#N/A</v>
      </c>
      <c r="D172" s="536" t="e">
        <f>VLOOKUP($K172,УЧАСТНИКИ!$A$5:$K$1101,8,FALSE)</f>
        <v>#N/A</v>
      </c>
      <c r="E172" s="561" t="e">
        <f>VLOOKUP($K172,УЧАСТНИКИ!$A$5:$K$1101,5,FALSE)</f>
        <v>#N/A</v>
      </c>
      <c r="F172" s="563"/>
      <c r="G172" s="563"/>
      <c r="H172" s="537"/>
      <c r="I172" s="562"/>
      <c r="J172" s="564" t="e">
        <f>VLOOKUP($K172,УЧАСТНИКИ!$A$5:$K$1101,10,FALSE)</f>
        <v>#N/A</v>
      </c>
    </row>
    <row r="173" spans="1:24" ht="25.5" customHeight="1" x14ac:dyDescent="0.25">
      <c r="A173" s="560">
        <v>9</v>
      </c>
      <c r="B173" s="561" t="e">
        <f>VLOOKUP($K173,УЧАСТНИКИ!$A$5:$K$1101,3,FALSE)</f>
        <v>#N/A</v>
      </c>
      <c r="C173" s="562" t="e">
        <f>VLOOKUP($K173,УЧАСТНИКИ!$A$5:$K$1101,4,FALSE)</f>
        <v>#N/A</v>
      </c>
      <c r="D173" s="536" t="e">
        <f>VLOOKUP($K173,УЧАСТНИКИ!$A$5:$K$1101,8,FALSE)</f>
        <v>#N/A</v>
      </c>
      <c r="E173" s="561" t="e">
        <f>VLOOKUP($K173,УЧАСТНИКИ!$A$5:$K$1101,5,FALSE)</f>
        <v>#N/A</v>
      </c>
      <c r="F173" s="563"/>
      <c r="G173" s="563"/>
      <c r="H173" s="537"/>
      <c r="I173" s="562"/>
      <c r="J173" s="564" t="e">
        <f>VLOOKUP($K173,УЧАСТНИКИ!$A$5:$K$1101,10,FALSE)</f>
        <v>#N/A</v>
      </c>
    </row>
    <row r="174" spans="1:24" ht="25.5" customHeight="1" x14ac:dyDescent="0.25">
      <c r="A174" s="560">
        <v>10</v>
      </c>
      <c r="B174" s="561" t="e">
        <f>VLOOKUP($K174,УЧАСТНИКИ!$A$5:$K$1101,3,FALSE)</f>
        <v>#N/A</v>
      </c>
      <c r="C174" s="562" t="e">
        <f>VLOOKUP($K174,УЧАСТНИКИ!$A$5:$K$1101,4,FALSE)</f>
        <v>#N/A</v>
      </c>
      <c r="D174" s="536" t="e">
        <f>VLOOKUP($K174,УЧАСТНИКИ!$A$5:$K$1101,8,FALSE)</f>
        <v>#N/A</v>
      </c>
      <c r="E174" s="561" t="e">
        <f>VLOOKUP($K174,УЧАСТНИКИ!$A$5:$K$1101,5,FALSE)</f>
        <v>#N/A</v>
      </c>
      <c r="F174" s="563"/>
      <c r="G174" s="563"/>
      <c r="H174" s="537"/>
      <c r="I174" s="562"/>
      <c r="J174" s="564" t="e">
        <f>VLOOKUP($K174,УЧАСТНИКИ!$A$5:$K$1101,10,FALSE)</f>
        <v>#N/A</v>
      </c>
    </row>
    <row r="175" spans="1:24" ht="25.5" customHeight="1" x14ac:dyDescent="0.25">
      <c r="A175" s="560">
        <v>11</v>
      </c>
      <c r="B175" s="561" t="e">
        <f>VLOOKUP($K175,УЧАСТНИКИ!$A$5:$K$1101,3,FALSE)</f>
        <v>#N/A</v>
      </c>
      <c r="C175" s="562" t="e">
        <f>VLOOKUP($K175,УЧАСТНИКИ!$A$5:$K$1101,4,FALSE)</f>
        <v>#N/A</v>
      </c>
      <c r="D175" s="536" t="e">
        <f>VLOOKUP($K175,УЧАСТНИКИ!$A$5:$K$1101,8,FALSE)</f>
        <v>#N/A</v>
      </c>
      <c r="E175" s="561" t="e">
        <f>VLOOKUP($K175,УЧАСТНИКИ!$A$5:$K$1101,5,FALSE)</f>
        <v>#N/A</v>
      </c>
      <c r="F175" s="563"/>
      <c r="G175" s="563"/>
      <c r="H175" s="537"/>
      <c r="I175" s="562"/>
      <c r="J175" s="564" t="e">
        <f>VLOOKUP($K175,УЧАСТНИКИ!$A$5:$K$1101,10,FALSE)</f>
        <v>#N/A</v>
      </c>
    </row>
    <row r="176" spans="1:24" ht="25.5" customHeight="1" x14ac:dyDescent="0.25">
      <c r="A176" s="560">
        <v>12</v>
      </c>
      <c r="B176" s="561" t="e">
        <f>VLOOKUP($K176,УЧАСТНИКИ!$A$5:$K$1101,3,FALSE)</f>
        <v>#N/A</v>
      </c>
      <c r="C176" s="562" t="e">
        <f>VLOOKUP($K176,УЧАСТНИКИ!$A$5:$K$1101,4,FALSE)</f>
        <v>#N/A</v>
      </c>
      <c r="D176" s="536" t="e">
        <f>VLOOKUP($K176,УЧАСТНИКИ!$A$5:$K$1101,8,FALSE)</f>
        <v>#N/A</v>
      </c>
      <c r="E176" s="561" t="e">
        <f>VLOOKUP($K176,УЧАСТНИКИ!$A$5:$K$1101,5,FALSE)</f>
        <v>#N/A</v>
      </c>
      <c r="F176" s="563"/>
      <c r="G176" s="563"/>
      <c r="H176" s="537"/>
      <c r="I176" s="562"/>
      <c r="J176" s="564" t="e">
        <f>VLOOKUP($K176,УЧАСТНИКИ!$A$5:$K$1101,10,FALSE)</f>
        <v>#N/A</v>
      </c>
    </row>
    <row r="177" spans="1:11" ht="25.5" customHeight="1" x14ac:dyDescent="0.25">
      <c r="A177" s="560">
        <v>13</v>
      </c>
      <c r="B177" s="561" t="e">
        <f>VLOOKUP($K177,УЧАСТНИКИ!$A$5:$K$1101,3,FALSE)</f>
        <v>#N/A</v>
      </c>
      <c r="C177" s="562" t="e">
        <f>VLOOKUP($K177,УЧАСТНИКИ!$A$5:$K$1101,4,FALSE)</f>
        <v>#N/A</v>
      </c>
      <c r="D177" s="536" t="e">
        <f>VLOOKUP($K177,УЧАСТНИКИ!$A$5:$K$1101,8,FALSE)</f>
        <v>#N/A</v>
      </c>
      <c r="E177" s="561" t="e">
        <f>VLOOKUP($K177,УЧАСТНИКИ!$A$5:$K$1101,5,FALSE)</f>
        <v>#N/A</v>
      </c>
      <c r="F177" s="563"/>
      <c r="G177" s="563"/>
      <c r="H177" s="537"/>
      <c r="I177" s="562"/>
      <c r="J177" s="564" t="e">
        <f>VLOOKUP($K177,УЧАСТНИКИ!$A$5:$K$1101,10,FALSE)</f>
        <v>#N/A</v>
      </c>
    </row>
    <row r="178" spans="1:11" ht="25.5" customHeight="1" x14ac:dyDescent="0.25">
      <c r="A178" s="560">
        <v>14</v>
      </c>
      <c r="B178" s="561" t="e">
        <f>VLOOKUP($K178,УЧАСТНИКИ!$A$5:$K$1101,3,FALSE)</f>
        <v>#N/A</v>
      </c>
      <c r="C178" s="562" t="e">
        <f>VLOOKUP($K178,УЧАСТНИКИ!$A$5:$K$1101,4,FALSE)</f>
        <v>#N/A</v>
      </c>
      <c r="D178" s="536" t="e">
        <f>VLOOKUP($K178,УЧАСТНИКИ!$A$5:$K$1101,8,FALSE)</f>
        <v>#N/A</v>
      </c>
      <c r="E178" s="561" t="e">
        <f>VLOOKUP($K178,УЧАСТНИКИ!$A$5:$K$1101,5,FALSE)</f>
        <v>#N/A</v>
      </c>
      <c r="F178" s="563"/>
      <c r="G178" s="563"/>
      <c r="H178" s="537"/>
      <c r="I178" s="562"/>
      <c r="J178" s="564" t="e">
        <f>VLOOKUP($K178,УЧАСТНИКИ!$A$5:$K$1101,10,FALSE)</f>
        <v>#N/A</v>
      </c>
    </row>
    <row r="179" spans="1:11" ht="25.5" customHeight="1" x14ac:dyDescent="0.25">
      <c r="A179" s="560">
        <v>15</v>
      </c>
      <c r="B179" s="561" t="e">
        <f>VLOOKUP($K179,УЧАСТНИКИ!$A$5:$K$1101,3,FALSE)</f>
        <v>#N/A</v>
      </c>
      <c r="C179" s="562" t="e">
        <f>VLOOKUP($K179,УЧАСТНИКИ!$A$5:$K$1101,4,FALSE)</f>
        <v>#N/A</v>
      </c>
      <c r="D179" s="536" t="e">
        <f>VLOOKUP($K179,УЧАСТНИКИ!$A$5:$K$1101,8,FALSE)</f>
        <v>#N/A</v>
      </c>
      <c r="E179" s="561" t="e">
        <f>VLOOKUP($K179,УЧАСТНИКИ!$A$5:$K$1101,5,FALSE)</f>
        <v>#N/A</v>
      </c>
      <c r="F179" s="563"/>
      <c r="G179" s="563"/>
      <c r="H179" s="537"/>
      <c r="I179" s="562"/>
      <c r="J179" s="564" t="e">
        <f>VLOOKUP($K179,УЧАСТНИКИ!$A$5:$K$1101,10,FALSE)</f>
        <v>#N/A</v>
      </c>
    </row>
    <row r="180" spans="1:11" ht="25.5" customHeight="1" thickBot="1" x14ac:dyDescent="0.3">
      <c r="A180" s="964">
        <v>16</v>
      </c>
      <c r="B180" s="568" t="e">
        <f>VLOOKUP($K180,УЧАСТНИКИ!$A$5:$K$1101,3,FALSE)</f>
        <v>#N/A</v>
      </c>
      <c r="C180" s="569" t="e">
        <f>VLOOKUP($K180,УЧАСТНИКИ!$A$5:$K$1101,4,FALSE)</f>
        <v>#N/A</v>
      </c>
      <c r="D180" s="565" t="e">
        <f>VLOOKUP($K180,УЧАСТНИКИ!$A$5:$K$1101,8,FALSE)</f>
        <v>#N/A</v>
      </c>
      <c r="E180" s="568" t="e">
        <f>VLOOKUP($K180,УЧАСТНИКИ!$A$5:$K$1101,5,FALSE)</f>
        <v>#N/A</v>
      </c>
      <c r="F180" s="965"/>
      <c r="G180" s="965"/>
      <c r="H180" s="966"/>
      <c r="I180" s="569"/>
      <c r="J180" s="571" t="e">
        <f>VLOOKUP($K180,УЧАСТНИКИ!$A$5:$K$1101,10,FALSE)</f>
        <v>#N/A</v>
      </c>
    </row>
    <row r="181" spans="1:11" ht="22.5" customHeight="1" thickBot="1" x14ac:dyDescent="0.3">
      <c r="A181" s="1205" t="s">
        <v>1312</v>
      </c>
      <c r="B181" s="1205"/>
      <c r="C181" s="50"/>
      <c r="D181" s="48"/>
      <c r="E181" s="453"/>
      <c r="F181" s="49"/>
      <c r="G181" s="49"/>
      <c r="H181" s="1176"/>
      <c r="I181" s="1176"/>
      <c r="J181" s="49"/>
    </row>
    <row r="182" spans="1:11" ht="23.4" thickBot="1" x14ac:dyDescent="0.3">
      <c r="A182" s="549" t="s">
        <v>51</v>
      </c>
      <c r="B182" s="550" t="s">
        <v>63</v>
      </c>
      <c r="C182" s="550" t="s">
        <v>68</v>
      </c>
      <c r="D182" s="550" t="s">
        <v>9</v>
      </c>
      <c r="E182" s="550" t="s">
        <v>97</v>
      </c>
      <c r="F182" s="551" t="s">
        <v>19</v>
      </c>
      <c r="G182" s="551" t="s">
        <v>1285</v>
      </c>
      <c r="H182" s="550" t="s">
        <v>12</v>
      </c>
      <c r="I182" s="550" t="s">
        <v>13</v>
      </c>
      <c r="J182" s="552" t="s">
        <v>14</v>
      </c>
      <c r="K182" s="451" t="s">
        <v>434</v>
      </c>
    </row>
    <row r="183" spans="1:11" s="366" customFormat="1" ht="25.5" customHeight="1" x14ac:dyDescent="0.25">
      <c r="A183" s="996">
        <v>1</v>
      </c>
      <c r="B183" s="997" t="str">
        <f>VLOOKUP($K183,УЧАСТНИКИ!$A$5:$K$1101,3,FALSE)</f>
        <v>Радченко Денис</v>
      </c>
      <c r="C183" s="998">
        <f>VLOOKUP($K183,УЧАСТНИКИ!$A$5:$K$1101,4,FALSE)</f>
        <v>2000</v>
      </c>
      <c r="D183" s="999" t="str">
        <f>VLOOKUP($K183,УЧАСТНИКИ!$A$5:$K$1101,8,FALSE)</f>
        <v>КМС</v>
      </c>
      <c r="E183" s="997" t="str">
        <f>VLOOKUP($K183,УЧАСТНИКИ!$A$5:$K$1101,5,FALSE)</f>
        <v>Ачинск</v>
      </c>
      <c r="F183" s="1000">
        <v>51.5</v>
      </c>
      <c r="G183" s="1000">
        <v>20</v>
      </c>
      <c r="H183" s="1001">
        <v>1</v>
      </c>
      <c r="I183" s="998"/>
      <c r="J183" s="1002" t="str">
        <f>VLOOKUP($K183,УЧАСТНИКИ!$A$5:$K$1101,10,FALSE)</f>
        <v>Владимиров И.А.</v>
      </c>
      <c r="K183" s="544" t="s">
        <v>253</v>
      </c>
    </row>
    <row r="184" spans="1:11" s="366" customFormat="1" ht="25.5" customHeight="1" x14ac:dyDescent="0.25">
      <c r="A184" s="560">
        <v>2</v>
      </c>
      <c r="B184" s="561" t="str">
        <f>VLOOKUP($K184,УЧАСТНИКИ!$A$5:$K$1101,3,FALSE)</f>
        <v>Мухаметзянов Арсений</v>
      </c>
      <c r="C184" s="562">
        <f>VLOOKUP($K184,УЧАСТНИКИ!$A$5:$K$1101,4,FALSE)</f>
        <v>2004</v>
      </c>
      <c r="D184" s="536" t="str">
        <f>VLOOKUP($K184,УЧАСТНИКИ!$A$5:$K$1101,8,FALSE)</f>
        <v>КМС</v>
      </c>
      <c r="E184" s="561" t="str">
        <f>VLOOKUP($K184,УЧАСТНИКИ!$A$5:$K$1101,5,FALSE)</f>
        <v>Лесосибирск</v>
      </c>
      <c r="F184" s="563">
        <v>52.4</v>
      </c>
      <c r="G184" s="563">
        <v>17</v>
      </c>
      <c r="H184" s="537">
        <v>2</v>
      </c>
      <c r="I184" s="562"/>
      <c r="J184" s="564" t="str">
        <f>VLOOKUP($K184,УЧАСТНИКИ!$A$5:$K$1101,10,FALSE)</f>
        <v>Соколова О.В.</v>
      </c>
      <c r="K184" s="544" t="s">
        <v>1292</v>
      </c>
    </row>
    <row r="185" spans="1:11" s="366" customFormat="1" ht="25.5" customHeight="1" x14ac:dyDescent="0.25">
      <c r="A185" s="560">
        <v>3</v>
      </c>
      <c r="B185" s="561" t="str">
        <f>VLOOKUP($K185,УЧАСТНИКИ!$A$5:$K$1101,3,FALSE)</f>
        <v>Палатов Глеб</v>
      </c>
      <c r="C185" s="562">
        <f>VLOOKUP($K185,УЧАСТНИКИ!$A$5:$K$1101,4,FALSE)</f>
        <v>2006</v>
      </c>
      <c r="D185" s="536" t="str">
        <f>VLOOKUP($K185,УЧАСТНИКИ!$A$5:$K$1101,8,FALSE)</f>
        <v>2</v>
      </c>
      <c r="E185" s="561" t="str">
        <f>VLOOKUP($K185,УЧАСТНИКИ!$A$5:$K$1101,5,FALSE)</f>
        <v>ЗАТО Железногорск</v>
      </c>
      <c r="F185" s="563">
        <v>52.6</v>
      </c>
      <c r="G185" s="563">
        <v>15</v>
      </c>
      <c r="H185" s="537">
        <v>2</v>
      </c>
      <c r="I185" s="562"/>
      <c r="J185" s="564" t="str">
        <f>VLOOKUP($K185,УЧАСТНИКИ!$A$5:$K$1101,10,FALSE)</f>
        <v>Дельников В.И., Федяков А.Г.</v>
      </c>
      <c r="K185" s="544" t="s">
        <v>202</v>
      </c>
    </row>
    <row r="186" spans="1:11" s="366" customFormat="1" ht="25.5" customHeight="1" x14ac:dyDescent="0.25">
      <c r="A186" s="560">
        <v>4</v>
      </c>
      <c r="B186" s="561" t="str">
        <f>VLOOKUP($K186,УЧАСТНИКИ!$A$5:$K$1101,3,FALSE)</f>
        <v>Шабалин Денис</v>
      </c>
      <c r="C186" s="562">
        <f>VLOOKUP($K186,УЧАСТНИКИ!$A$5:$K$1101,4,FALSE)</f>
        <v>2003</v>
      </c>
      <c r="D186" s="536">
        <f>VLOOKUP($K186,УЧАСТНИКИ!$A$5:$K$1101,8,FALSE)</f>
        <v>1</v>
      </c>
      <c r="E186" s="561" t="str">
        <f>VLOOKUP($K186,УЧАСТНИКИ!$A$5:$K$1101,5,FALSE)</f>
        <v>ЗАТО Зеленогорск</v>
      </c>
      <c r="F186" s="563">
        <v>53.3</v>
      </c>
      <c r="G186" s="563">
        <v>14</v>
      </c>
      <c r="H186" s="537">
        <v>2</v>
      </c>
      <c r="I186" s="562"/>
      <c r="J186" s="564" t="str">
        <f>VLOOKUP($K186,УЧАСТНИКИ!$A$5:$K$1101,10,FALSE)</f>
        <v>Чиж Д.И.</v>
      </c>
      <c r="K186" s="544" t="s">
        <v>1368</v>
      </c>
    </row>
    <row r="187" spans="1:11" s="366" customFormat="1" ht="25.5" customHeight="1" x14ac:dyDescent="0.25">
      <c r="A187" s="560">
        <v>5</v>
      </c>
      <c r="B187" s="561" t="str">
        <f>VLOOKUP($K187,УЧАСТНИКИ!$A$5:$K$1101,3,FALSE)</f>
        <v>Литвинов Алексей</v>
      </c>
      <c r="C187" s="562">
        <f>VLOOKUP($K187,УЧАСТНИКИ!$A$5:$K$1101,4,FALSE)</f>
        <v>2006</v>
      </c>
      <c r="D187" s="536">
        <f>VLOOKUP($K187,УЧАСТНИКИ!$A$5:$K$1101,8,FALSE)</f>
        <v>2</v>
      </c>
      <c r="E187" s="561" t="str">
        <f>VLOOKUP($K187,УЧАСТНИКИ!$A$5:$K$1101,5,FALSE)</f>
        <v>ЗАТО Зеленогорск</v>
      </c>
      <c r="F187" s="563">
        <v>53.7</v>
      </c>
      <c r="G187" s="563">
        <v>13</v>
      </c>
      <c r="H187" s="537">
        <v>2</v>
      </c>
      <c r="I187" s="562"/>
      <c r="J187" s="564" t="str">
        <f>VLOOKUP($K187,УЧАСТНИКИ!$A$5:$K$1101,10,FALSE)</f>
        <v>Леоненко С.Г., Чиж Д.И.</v>
      </c>
      <c r="K187" s="544" t="s">
        <v>1436</v>
      </c>
    </row>
    <row r="188" spans="1:11" s="366" customFormat="1" ht="25.5" customHeight="1" x14ac:dyDescent="0.25">
      <c r="A188" s="560">
        <v>6</v>
      </c>
      <c r="B188" s="561" t="str">
        <f>VLOOKUP($K188,УЧАСТНИКИ!$A$5:$K$1101,3,FALSE)</f>
        <v>Карнаев Данила</v>
      </c>
      <c r="C188" s="562">
        <f>VLOOKUP($K188,УЧАСТНИКИ!$A$5:$K$1101,4,FALSE)</f>
        <v>2003</v>
      </c>
      <c r="D188" s="536">
        <f>VLOOKUP($K188,УЧАСТНИКИ!$A$5:$K$1101,8,FALSE)</f>
        <v>2</v>
      </c>
      <c r="E188" s="561" t="str">
        <f>VLOOKUP($K188,УЧАСТНИКИ!$A$5:$K$1101,5,FALSE)</f>
        <v>ЗАТО Зеленогорск</v>
      </c>
      <c r="F188" s="563">
        <v>54.4</v>
      </c>
      <c r="G188" s="563">
        <v>12</v>
      </c>
      <c r="H188" s="537">
        <v>2</v>
      </c>
      <c r="I188" s="562"/>
      <c r="J188" s="564" t="str">
        <f>VLOOKUP($K188,УЧАСТНИКИ!$A$5:$K$1101,10,FALSE)</f>
        <v>Чиж Д.И.</v>
      </c>
      <c r="K188" s="544" t="s">
        <v>368</v>
      </c>
    </row>
    <row r="189" spans="1:11" s="366" customFormat="1" ht="25.5" customHeight="1" x14ac:dyDescent="0.25">
      <c r="A189" s="560">
        <v>7</v>
      </c>
      <c r="B189" s="561" t="str">
        <f>VLOOKUP($K189,УЧАСТНИКИ!$A$5:$K$1101,3,FALSE)</f>
        <v>Дурнев Виктор</v>
      </c>
      <c r="C189" s="562">
        <f>VLOOKUP($K189,УЧАСТНИКИ!$A$5:$K$1101,4,FALSE)</f>
        <v>1980</v>
      </c>
      <c r="D189" s="536" t="str">
        <f>VLOOKUP($K189,УЧАСТНИКИ!$A$5:$K$1101,8,FALSE)</f>
        <v>2</v>
      </c>
      <c r="E189" s="561" t="str">
        <f>VLOOKUP($K189,УЧАСТНИКИ!$A$5:$K$1101,5,FALSE)</f>
        <v>Назарово</v>
      </c>
      <c r="F189" s="963" t="s">
        <v>1441</v>
      </c>
      <c r="G189" s="563">
        <v>11</v>
      </c>
      <c r="H189" s="537">
        <v>2</v>
      </c>
      <c r="I189" s="562"/>
      <c r="J189" s="564" t="str">
        <f>VLOOKUP($K189,УЧАСТНИКИ!$A$5:$K$1101,10,FALSE)</f>
        <v>Фомин А.Г.</v>
      </c>
      <c r="K189" s="544" t="s">
        <v>1437</v>
      </c>
    </row>
    <row r="190" spans="1:11" s="366" customFormat="1" ht="25.5" customHeight="1" x14ac:dyDescent="0.25">
      <c r="A190" s="560">
        <v>8</v>
      </c>
      <c r="B190" s="561" t="str">
        <f>VLOOKUP($K190,УЧАСТНИКИ!$A$5:$K$1101,3,FALSE)</f>
        <v>Цветков Эдуард</v>
      </c>
      <c r="C190" s="562">
        <f>VLOOKUP($K190,УЧАСТНИКИ!$A$5:$K$1101,4,FALSE)</f>
        <v>2005</v>
      </c>
      <c r="D190" s="536" t="str">
        <f>VLOOKUP($K190,УЧАСТНИКИ!$A$5:$K$1101,8,FALSE)</f>
        <v>2</v>
      </c>
      <c r="E190" s="561" t="str">
        <f>VLOOKUP($K190,УЧАСТНИКИ!$A$5:$K$1101,5,FALSE)</f>
        <v>Минусинск</v>
      </c>
      <c r="F190" s="563">
        <v>57.1</v>
      </c>
      <c r="G190" s="563">
        <v>10</v>
      </c>
      <c r="H190" s="537">
        <v>3</v>
      </c>
      <c r="I190" s="562"/>
      <c r="J190" s="564" t="str">
        <f>VLOOKUP($K190,УЧАСТНИКИ!$A$5:$K$1101,10,FALSE)</f>
        <v>Сиротин Н.Н., Бейдин Ю.Н.</v>
      </c>
      <c r="K190" s="544" t="s">
        <v>1407</v>
      </c>
    </row>
    <row r="191" spans="1:11" s="366" customFormat="1" ht="25.5" customHeight="1" x14ac:dyDescent="0.25">
      <c r="A191" s="560">
        <v>9</v>
      </c>
      <c r="B191" s="561" t="str">
        <f>VLOOKUP($K191,УЧАСТНИКИ!$A$5:$K$1101,3,FALSE)</f>
        <v>Сидельников Александр</v>
      </c>
      <c r="C191" s="562">
        <f>VLOOKUP($K191,УЧАСТНИКИ!$A$5:$K$1101,4,FALSE)</f>
        <v>2006</v>
      </c>
      <c r="D191" s="536" t="str">
        <f>VLOOKUP($K191,УЧАСТНИКИ!$A$5:$K$1101,8,FALSE)</f>
        <v>2</v>
      </c>
      <c r="E191" s="561" t="str">
        <f>VLOOKUP($K191,УЧАСТНИКИ!$A$5:$K$1101,5,FALSE)</f>
        <v>Шарыпово</v>
      </c>
      <c r="F191" s="563">
        <v>57.2</v>
      </c>
      <c r="G191" s="563">
        <v>9</v>
      </c>
      <c r="H191" s="537">
        <v>3</v>
      </c>
      <c r="I191" s="562"/>
      <c r="J191" s="564" t="str">
        <f>VLOOKUP($K191,УЧАСТНИКИ!$A$5:$K$1101,10,FALSE)</f>
        <v>Жильцова Г.В.</v>
      </c>
      <c r="K191" s="544" t="s">
        <v>248</v>
      </c>
    </row>
    <row r="192" spans="1:11" s="366" customFormat="1" ht="25.5" customHeight="1" x14ac:dyDescent="0.25">
      <c r="A192" s="1010">
        <v>10</v>
      </c>
      <c r="B192" s="561" t="str">
        <f>VLOOKUP($K192,УЧАСТНИКИ!$A$5:$K$1101,3,FALSE)</f>
        <v>Хабибулин Георгий</v>
      </c>
      <c r="C192" s="562">
        <f>VLOOKUP($K192,УЧАСТНИКИ!$A$5:$K$1101,4,FALSE)</f>
        <v>2006</v>
      </c>
      <c r="D192" s="536">
        <f>VLOOKUP($K192,УЧАСТНИКИ!$A$5:$K$1101,8,FALSE)</f>
        <v>3</v>
      </c>
      <c r="E192" s="561" t="str">
        <f>VLOOKUP($K192,УЧАСТНИКИ!$A$5:$K$1101,5,FALSE)</f>
        <v>Минусинск</v>
      </c>
      <c r="F192" s="563" t="s">
        <v>1208</v>
      </c>
      <c r="G192" s="563">
        <v>8</v>
      </c>
      <c r="H192" s="537" t="s">
        <v>116</v>
      </c>
      <c r="I192" s="562"/>
      <c r="J192" s="564" t="str">
        <f>VLOOKUP($K192,УЧАСТНИКИ!$A$5:$K$1101,10,FALSE)</f>
        <v>Бейдины Ю.Н., В.П.</v>
      </c>
      <c r="K192" s="544" t="s">
        <v>1413</v>
      </c>
    </row>
    <row r="193" spans="1:11" s="366" customFormat="1" ht="25.5" customHeight="1" thickBot="1" x14ac:dyDescent="0.3">
      <c r="A193" s="964">
        <v>11</v>
      </c>
      <c r="B193" s="568" t="str">
        <f>VLOOKUP($K193,УЧАСТНИКИ!$A$5:$K$1101,3,FALSE)</f>
        <v>Швецов Роман</v>
      </c>
      <c r="C193" s="569">
        <f>VLOOKUP($K193,УЧАСТНИКИ!$A$5:$K$1101,4,FALSE)</f>
        <v>2000</v>
      </c>
      <c r="D193" s="565" t="str">
        <f>VLOOKUP($K193,УЧАСТНИКИ!$A$5:$K$1101,8,FALSE)</f>
        <v>3</v>
      </c>
      <c r="E193" s="568" t="str">
        <f>VLOOKUP($K193,УЧАСТНИКИ!$A$5:$K$1101,5,FALSE)</f>
        <v>Шарыпово</v>
      </c>
      <c r="F193" s="995" t="s">
        <v>1442</v>
      </c>
      <c r="G193" s="965">
        <v>7</v>
      </c>
      <c r="H193" s="966" t="s">
        <v>116</v>
      </c>
      <c r="I193" s="569"/>
      <c r="J193" s="571" t="str">
        <f>VLOOKUP($K193,УЧАСТНИКИ!$A$5:$K$1101,10,FALSE)</f>
        <v>Сенькин В.В.</v>
      </c>
      <c r="K193" s="544" t="s">
        <v>247</v>
      </c>
    </row>
    <row r="194" spans="1:11" s="366" customFormat="1" ht="25.5" hidden="1" customHeight="1" x14ac:dyDescent="0.25">
      <c r="A194" s="1194" t="s">
        <v>438</v>
      </c>
      <c r="B194" s="1195"/>
      <c r="C194" s="1196"/>
      <c r="D194" s="1197"/>
      <c r="E194" s="1197"/>
      <c r="F194" s="1197"/>
      <c r="G194" s="1197"/>
      <c r="H194" s="1197"/>
      <c r="I194" s="1197"/>
      <c r="J194" s="1198"/>
      <c r="K194" s="544"/>
    </row>
    <row r="195" spans="1:11" s="366" customFormat="1" ht="25.5" hidden="1" customHeight="1" x14ac:dyDescent="0.25">
      <c r="A195" s="120" t="s">
        <v>51</v>
      </c>
      <c r="B195" s="120" t="s">
        <v>63</v>
      </c>
      <c r="C195" s="120" t="s">
        <v>68</v>
      </c>
      <c r="D195" s="120" t="s">
        <v>9</v>
      </c>
      <c r="E195" s="120" t="s">
        <v>97</v>
      </c>
      <c r="F195" s="126" t="s">
        <v>19</v>
      </c>
      <c r="G195" s="126"/>
      <c r="H195" s="120" t="s">
        <v>12</v>
      </c>
      <c r="I195" s="120" t="s">
        <v>13</v>
      </c>
      <c r="J195" s="122" t="s">
        <v>14</v>
      </c>
      <c r="K195" s="546" t="s">
        <v>434</v>
      </c>
    </row>
    <row r="196" spans="1:11" s="366" customFormat="1" ht="25.5" hidden="1" customHeight="1" x14ac:dyDescent="0.25">
      <c r="A196" s="535">
        <v>1</v>
      </c>
      <c r="B196" s="540" t="e">
        <f>VLOOKUP($K196,УЧАСТНИКИ!$A$5:$K$1101,3,FALSE)</f>
        <v>#N/A</v>
      </c>
      <c r="C196" s="541" t="e">
        <f>VLOOKUP($K196,УЧАСТНИКИ!$A$5:$K$1101,4,FALSE)</f>
        <v>#N/A</v>
      </c>
      <c r="D196" s="542" t="e">
        <f>VLOOKUP($K196,УЧАСТНИКИ!$A$5:$K$1101,8,FALSE)</f>
        <v>#N/A</v>
      </c>
      <c r="E196" s="540" t="e">
        <f>VLOOKUP($K196,УЧАСТНИКИ!$A$5:$K$1101,5,FALSE)</f>
        <v>#N/A</v>
      </c>
      <c r="F196" s="543">
        <v>180</v>
      </c>
      <c r="G196" s="543"/>
      <c r="H196" s="537" t="str">
        <f>IF(F196&lt;=ЕВСК!$F$22,"МС",IF(F196&lt;=ЕВСК!$G$22,"КМС",IF(F196&lt;=ЕВСК!$H$22,"1",IF(F196&lt;=ЕВСК!$I$22,"2",IF(F196&lt;=ЕВСК!$J$22,"3",IF(F196&lt;=ЕВСК!$K$22,"1юн",IF(F196&lt;=ЕВСК!$L$22,"2юн",IF(F196&lt;=ЕВСК!$M$22,"3юн",IF(F196&gt;ЕВСК!$M$22,"б/р")))))))))</f>
        <v>МС</v>
      </c>
      <c r="I196" s="541"/>
      <c r="J196" s="540" t="e">
        <f>VLOOKUP($K196,УЧАСТНИКИ!$A$5:$K$1101,10,FALSE)</f>
        <v>#N/A</v>
      </c>
      <c r="K196" s="544"/>
    </row>
    <row r="197" spans="1:11" s="366" customFormat="1" ht="25.5" hidden="1" customHeight="1" x14ac:dyDescent="0.25">
      <c r="A197" s="535">
        <v>2</v>
      </c>
      <c r="B197" s="540" t="e">
        <f>VLOOKUP($K197,УЧАСТНИКИ!$A$5:$K$1101,3,FALSE)</f>
        <v>#N/A</v>
      </c>
      <c r="C197" s="541" t="e">
        <f>VLOOKUP($K197,УЧАСТНИКИ!$A$5:$K$1101,4,FALSE)</f>
        <v>#N/A</v>
      </c>
      <c r="D197" s="542" t="e">
        <f>VLOOKUP($K197,УЧАСТНИКИ!$A$5:$K$1101,8,FALSE)</f>
        <v>#N/A</v>
      </c>
      <c r="E197" s="540" t="e">
        <f>VLOOKUP($K197,УЧАСТНИКИ!$A$5:$K$1101,5,FALSE)</f>
        <v>#N/A</v>
      </c>
      <c r="F197" s="543">
        <v>188</v>
      </c>
      <c r="G197" s="543"/>
      <c r="H197" s="537" t="str">
        <f>IF(F197&lt;=ЕВСК!$F$22,"МС",IF(F197&lt;=ЕВСК!$G$22,"КМС",IF(F197&lt;=ЕВСК!$H$22,"1",IF(F197&lt;=ЕВСК!$I$22,"2",IF(F197&lt;=ЕВСК!$J$22,"3",IF(F197&lt;=ЕВСК!$K$22,"1юн",IF(F197&lt;=ЕВСК!$L$22,"2юн",IF(F197&lt;=ЕВСК!$M$22,"3юн",IF(F197&gt;ЕВСК!$M$22,"б/р")))))))))</f>
        <v>МС</v>
      </c>
      <c r="I197" s="541"/>
      <c r="J197" s="540" t="e">
        <f>VLOOKUP($K197,УЧАСТНИКИ!$A$5:$K$1101,10,FALSE)</f>
        <v>#N/A</v>
      </c>
      <c r="K197" s="544"/>
    </row>
    <row r="198" spans="1:11" s="366" customFormat="1" ht="25.5" hidden="1" customHeight="1" x14ac:dyDescent="0.25">
      <c r="A198" s="535">
        <v>3</v>
      </c>
      <c r="B198" s="540" t="e">
        <f>VLOOKUP($K198,УЧАСТНИКИ!$A$5:$K$1101,3,FALSE)</f>
        <v>#N/A</v>
      </c>
      <c r="C198" s="541" t="e">
        <f>VLOOKUP($K198,УЧАСТНИКИ!$A$5:$K$1101,4,FALSE)</f>
        <v>#N/A</v>
      </c>
      <c r="D198" s="542" t="e">
        <f>VLOOKUP($K198,УЧАСТНИКИ!$A$5:$K$1101,8,FALSE)</f>
        <v>#N/A</v>
      </c>
      <c r="E198" s="540" t="e">
        <f>VLOOKUP($K198,УЧАСТНИКИ!$A$5:$K$1101,5,FALSE)</f>
        <v>#N/A</v>
      </c>
      <c r="F198" s="543">
        <v>181</v>
      </c>
      <c r="G198" s="543"/>
      <c r="H198" s="537" t="str">
        <f>IF(F198&lt;=ЕВСК!$F$22,"МС",IF(F198&lt;=ЕВСК!$G$22,"КМС",IF(F198&lt;=ЕВСК!$H$22,"1",IF(F198&lt;=ЕВСК!$I$22,"2",IF(F198&lt;=ЕВСК!$J$22,"3",IF(F198&lt;=ЕВСК!$K$22,"1юн",IF(F198&lt;=ЕВСК!$L$22,"2юн",IF(F198&lt;=ЕВСК!$M$22,"3юн",IF(F198&gt;ЕВСК!$M$22,"б/р")))))))))</f>
        <v>МС</v>
      </c>
      <c r="I198" s="541"/>
      <c r="J198" s="540" t="e">
        <f>VLOOKUP($K198,УЧАСТНИКИ!$A$5:$K$1101,10,FALSE)</f>
        <v>#N/A</v>
      </c>
      <c r="K198" s="544"/>
    </row>
    <row r="199" spans="1:11" s="366" customFormat="1" ht="25.5" hidden="1" customHeight="1" x14ac:dyDescent="0.25">
      <c r="A199" s="535">
        <v>4</v>
      </c>
      <c r="B199" s="540" t="e">
        <f>VLOOKUP($K199,УЧАСТНИКИ!$A$5:$K$1101,3,FALSE)</f>
        <v>#N/A</v>
      </c>
      <c r="C199" s="541" t="e">
        <f>VLOOKUP($K199,УЧАСТНИКИ!$A$5:$K$1101,4,FALSE)</f>
        <v>#N/A</v>
      </c>
      <c r="D199" s="542" t="e">
        <f>VLOOKUP($K199,УЧАСТНИКИ!$A$5:$K$1101,8,FALSE)</f>
        <v>#N/A</v>
      </c>
      <c r="E199" s="540" t="e">
        <f>VLOOKUP($K199,УЧАСТНИКИ!$A$5:$K$1101,5,FALSE)</f>
        <v>#N/A</v>
      </c>
      <c r="F199" s="543">
        <v>174</v>
      </c>
      <c r="G199" s="543"/>
      <c r="H199" s="537" t="str">
        <f>IF(F199&lt;=ЕВСК!$F$22,"МС",IF(F199&lt;=ЕВСК!$G$22,"КМС",IF(F199&lt;=ЕВСК!$H$22,"1",IF(F199&lt;=ЕВСК!$I$22,"2",IF(F199&lt;=ЕВСК!$J$22,"3",IF(F199&lt;=ЕВСК!$K$22,"1юн",IF(F199&lt;=ЕВСК!$L$22,"2юн",IF(F199&lt;=ЕВСК!$M$22,"3юн",IF(F199&gt;ЕВСК!$M$22,"б/р")))))))))</f>
        <v>МС</v>
      </c>
      <c r="I199" s="541"/>
      <c r="J199" s="540" t="e">
        <f>VLOOKUP($K199,УЧАСТНИКИ!$A$5:$K$1101,10,FALSE)</f>
        <v>#N/A</v>
      </c>
      <c r="K199" s="544"/>
    </row>
    <row r="200" spans="1:11" s="366" customFormat="1" ht="25.5" hidden="1" customHeight="1" x14ac:dyDescent="0.25">
      <c r="A200" s="535">
        <v>5</v>
      </c>
      <c r="B200" s="540" t="e">
        <f>VLOOKUP($K200,УЧАСТНИКИ!$A$5:$K$1101,3,FALSE)</f>
        <v>#N/A</v>
      </c>
      <c r="C200" s="541" t="e">
        <f>VLOOKUP($K200,УЧАСТНИКИ!$A$5:$K$1101,4,FALSE)</f>
        <v>#N/A</v>
      </c>
      <c r="D200" s="542" t="e">
        <f>VLOOKUP($K200,УЧАСТНИКИ!$A$5:$K$1101,8,FALSE)</f>
        <v>#N/A</v>
      </c>
      <c r="E200" s="540" t="e">
        <f>VLOOKUP($K200,УЧАСТНИКИ!$A$5:$K$1101,5,FALSE)</f>
        <v>#N/A</v>
      </c>
      <c r="F200" s="543">
        <v>167</v>
      </c>
      <c r="G200" s="543"/>
      <c r="H200" s="537" t="str">
        <f>IF(F200&lt;=ЕВСК!$F$22,"МС",IF(F200&lt;=ЕВСК!$G$22,"КМС",IF(F200&lt;=ЕВСК!$H$22,"1",IF(F200&lt;=ЕВСК!$I$22,"2",IF(F200&lt;=ЕВСК!$J$22,"3",IF(F200&lt;=ЕВСК!$K$22,"1юн",IF(F200&lt;=ЕВСК!$L$22,"2юн",IF(F200&lt;=ЕВСК!$M$22,"3юн",IF(F200&gt;ЕВСК!$M$22,"б/р")))))))))</f>
        <v>МС</v>
      </c>
      <c r="I200" s="541"/>
      <c r="J200" s="540" t="e">
        <f>VLOOKUP($K200,УЧАСТНИКИ!$A$5:$K$1101,10,FALSE)</f>
        <v>#N/A</v>
      </c>
      <c r="K200" s="544"/>
    </row>
    <row r="201" spans="1:11" s="366" customFormat="1" ht="25.5" hidden="1" customHeight="1" x14ac:dyDescent="0.25">
      <c r="A201" s="535">
        <v>6</v>
      </c>
      <c r="B201" s="540" t="e">
        <f>VLOOKUP($K201,УЧАСТНИКИ!$A$5:$K$1101,3,FALSE)</f>
        <v>#N/A</v>
      </c>
      <c r="C201" s="541" t="e">
        <f>VLOOKUP($K201,УЧАСТНИКИ!$A$5:$K$1101,4,FALSE)</f>
        <v>#N/A</v>
      </c>
      <c r="D201" s="542" t="e">
        <f>VLOOKUP($K201,УЧАСТНИКИ!$A$5:$K$1101,8,FALSE)</f>
        <v>#N/A</v>
      </c>
      <c r="E201" s="540" t="e">
        <f>VLOOKUP($K201,УЧАСТНИКИ!$A$5:$K$1101,5,FALSE)</f>
        <v>#N/A</v>
      </c>
      <c r="F201" s="543">
        <v>160</v>
      </c>
      <c r="G201" s="543"/>
      <c r="H201" s="537" t="str">
        <f>IF(F201&lt;=ЕВСК!$F$22,"МС",IF(F201&lt;=ЕВСК!$G$22,"КМС",IF(F201&lt;=ЕВСК!$H$22,"1",IF(F201&lt;=ЕВСК!$I$22,"2",IF(F201&lt;=ЕВСК!$J$22,"3",IF(F201&lt;=ЕВСК!$K$22,"1юн",IF(F201&lt;=ЕВСК!$L$22,"2юн",IF(F201&lt;=ЕВСК!$M$22,"3юн",IF(F201&gt;ЕВСК!$M$22,"б/р")))))))))</f>
        <v>МС</v>
      </c>
      <c r="I201" s="541"/>
      <c r="J201" s="540" t="e">
        <f>VLOOKUP($K201,УЧАСТНИКИ!$A$5:$K$1101,10,FALSE)</f>
        <v>#N/A</v>
      </c>
      <c r="K201" s="544"/>
    </row>
    <row r="202" spans="1:11" s="366" customFormat="1" ht="25.5" hidden="1" customHeight="1" x14ac:dyDescent="0.25">
      <c r="A202" s="535">
        <v>7</v>
      </c>
      <c r="B202" s="540" t="e">
        <f>VLOOKUP($K202,УЧАСТНИКИ!$A$5:$K$1101,3,FALSE)</f>
        <v>#N/A</v>
      </c>
      <c r="C202" s="541" t="e">
        <f>VLOOKUP($K202,УЧАСТНИКИ!$A$5:$K$1101,4,FALSE)</f>
        <v>#N/A</v>
      </c>
      <c r="D202" s="542" t="e">
        <f>VLOOKUP($K202,УЧАСТНИКИ!$A$5:$K$1101,8,FALSE)</f>
        <v>#N/A</v>
      </c>
      <c r="E202" s="540" t="e">
        <f>VLOOKUP($K202,УЧАСТНИКИ!$A$5:$K$1101,5,FALSE)</f>
        <v>#N/A</v>
      </c>
      <c r="F202" s="543">
        <v>153</v>
      </c>
      <c r="G202" s="543"/>
      <c r="H202" s="537" t="str">
        <f>IF(F202&lt;=ЕВСК!$F$22,"МС",IF(F202&lt;=ЕВСК!$G$22,"КМС",IF(F202&lt;=ЕВСК!$H$22,"1",IF(F202&lt;=ЕВСК!$I$22,"2",IF(F202&lt;=ЕВСК!$J$22,"3",IF(F202&lt;=ЕВСК!$K$22,"1юн",IF(F202&lt;=ЕВСК!$L$22,"2юн",IF(F202&lt;=ЕВСК!$M$22,"3юн",IF(F202&gt;ЕВСК!$M$22,"б/р")))))))))</f>
        <v>МС</v>
      </c>
      <c r="I202" s="541"/>
      <c r="J202" s="540" t="e">
        <f>VLOOKUP($K202,УЧАСТНИКИ!$A$5:$K$1101,10,FALSE)</f>
        <v>#N/A</v>
      </c>
      <c r="K202" s="544"/>
    </row>
    <row r="203" spans="1:11" s="366" customFormat="1" ht="25.5" hidden="1" customHeight="1" x14ac:dyDescent="0.25">
      <c r="A203" s="535">
        <v>8</v>
      </c>
      <c r="B203" s="540" t="e">
        <f>VLOOKUP($K203,УЧАСТНИКИ!$A$5:$K$1101,3,FALSE)</f>
        <v>#N/A</v>
      </c>
      <c r="C203" s="541" t="e">
        <f>VLOOKUP($K203,УЧАСТНИКИ!$A$5:$K$1101,4,FALSE)</f>
        <v>#N/A</v>
      </c>
      <c r="D203" s="542" t="e">
        <f>VLOOKUP($K203,УЧАСТНИКИ!$A$5:$K$1101,8,FALSE)</f>
        <v>#N/A</v>
      </c>
      <c r="E203" s="540" t="e">
        <f>VLOOKUP($K203,УЧАСТНИКИ!$A$5:$K$1101,5,FALSE)</f>
        <v>#N/A</v>
      </c>
      <c r="F203" s="543">
        <v>146</v>
      </c>
      <c r="G203" s="543"/>
      <c r="H203" s="537" t="str">
        <f>IF(F203&lt;=ЕВСК!$F$22,"МС",IF(F203&lt;=ЕВСК!$G$22,"КМС",IF(F203&lt;=ЕВСК!$H$22,"1",IF(F203&lt;=ЕВСК!$I$22,"2",IF(F203&lt;=ЕВСК!$J$22,"3",IF(F203&lt;=ЕВСК!$K$22,"1юн",IF(F203&lt;=ЕВСК!$L$22,"2юн",IF(F203&lt;=ЕВСК!$M$22,"3юн",IF(F203&gt;ЕВСК!$M$22,"б/р")))))))))</f>
        <v>МС</v>
      </c>
      <c r="I203" s="541"/>
      <c r="J203" s="540" t="e">
        <f>VLOOKUP($K203,УЧАСТНИКИ!$A$5:$K$1101,10,FALSE)</f>
        <v>#N/A</v>
      </c>
      <c r="K203" s="544"/>
    </row>
    <row r="204" spans="1:11" s="366" customFormat="1" ht="25.5" hidden="1" customHeight="1" x14ac:dyDescent="0.25">
      <c r="A204" s="535">
        <v>9</v>
      </c>
      <c r="B204" s="540" t="e">
        <f>VLOOKUP($K204,УЧАСТНИКИ!$A$5:$K$1101,3,FALSE)</f>
        <v>#N/A</v>
      </c>
      <c r="C204" s="541" t="e">
        <f>VLOOKUP($K204,УЧАСТНИКИ!$A$5:$K$1101,4,FALSE)</f>
        <v>#N/A</v>
      </c>
      <c r="D204" s="542" t="e">
        <f>VLOOKUP($K204,УЧАСТНИКИ!$A$5:$K$1101,8,FALSE)</f>
        <v>#N/A</v>
      </c>
      <c r="E204" s="540" t="e">
        <f>VLOOKUP($K204,УЧАСТНИКИ!$A$5:$K$1101,5,FALSE)</f>
        <v>#N/A</v>
      </c>
      <c r="F204" s="543">
        <v>147</v>
      </c>
      <c r="G204" s="543"/>
      <c r="H204" s="537" t="str">
        <f>IF(F204&lt;=ЕВСК!$F$22,"МС",IF(F204&lt;=ЕВСК!$G$22,"КМС",IF(F204&lt;=ЕВСК!$H$22,"1",IF(F204&lt;=ЕВСК!$I$22,"2",IF(F204&lt;=ЕВСК!$J$22,"3",IF(F204&lt;=ЕВСК!$K$22,"1юн",IF(F204&lt;=ЕВСК!$L$22,"2юн",IF(F204&lt;=ЕВСК!$M$22,"3юн",IF(F204&gt;ЕВСК!$M$22,"б/р")))))))))</f>
        <v>МС</v>
      </c>
      <c r="I204" s="541"/>
      <c r="J204" s="540" t="e">
        <f>VLOOKUP($K204,УЧАСТНИКИ!$A$5:$K$1101,10,FALSE)</f>
        <v>#N/A</v>
      </c>
      <c r="K204" s="544"/>
    </row>
    <row r="205" spans="1:11" s="366" customFormat="1" ht="25.5" hidden="1" customHeight="1" x14ac:dyDescent="0.25">
      <c r="A205" s="535">
        <v>10</v>
      </c>
      <c r="B205" s="540" t="e">
        <f>VLOOKUP($K205,УЧАСТНИКИ!$A$5:$K$1101,3,FALSE)</f>
        <v>#N/A</v>
      </c>
      <c r="C205" s="541" t="e">
        <f>VLOOKUP($K205,УЧАСТНИКИ!$A$5:$K$1101,4,FALSE)</f>
        <v>#N/A</v>
      </c>
      <c r="D205" s="542" t="e">
        <f>VLOOKUP($K205,УЧАСТНИКИ!$A$5:$K$1101,8,FALSE)</f>
        <v>#N/A</v>
      </c>
      <c r="E205" s="540" t="e">
        <f>VLOOKUP($K205,УЧАСТНИКИ!$A$5:$K$1101,5,FALSE)</f>
        <v>#N/A</v>
      </c>
      <c r="F205" s="543">
        <v>148</v>
      </c>
      <c r="G205" s="543"/>
      <c r="H205" s="537" t="str">
        <f>IF(F205&lt;=ЕВСК!$F$22,"МС",IF(F205&lt;=ЕВСК!$G$22,"КМС",IF(F205&lt;=ЕВСК!$H$22,"1",IF(F205&lt;=ЕВСК!$I$22,"2",IF(F205&lt;=ЕВСК!$J$22,"3",IF(F205&lt;=ЕВСК!$K$22,"1юн",IF(F205&lt;=ЕВСК!$L$22,"2юн",IF(F205&lt;=ЕВСК!$M$22,"3юн",IF(F205&gt;ЕВСК!$M$22,"б/р")))))))))</f>
        <v>МС</v>
      </c>
      <c r="I205" s="541"/>
      <c r="J205" s="540" t="e">
        <f>VLOOKUP($K205,УЧАСТНИКИ!$A$5:$K$1101,10,FALSE)</f>
        <v>#N/A</v>
      </c>
      <c r="K205" s="544"/>
    </row>
    <row r="206" spans="1:11" s="366" customFormat="1" ht="25.5" hidden="1" customHeight="1" x14ac:dyDescent="0.25">
      <c r="A206" s="535">
        <v>11</v>
      </c>
      <c r="B206" s="540" t="e">
        <f>VLOOKUP($K206,УЧАСТНИКИ!$A$5:$K$1101,3,FALSE)</f>
        <v>#N/A</v>
      </c>
      <c r="C206" s="541" t="e">
        <f>VLOOKUP($K206,УЧАСТНИКИ!$A$5:$K$1101,4,FALSE)</f>
        <v>#N/A</v>
      </c>
      <c r="D206" s="542" t="e">
        <f>VLOOKUP($K206,УЧАСТНИКИ!$A$5:$K$1101,8,FALSE)</f>
        <v>#N/A</v>
      </c>
      <c r="E206" s="540" t="e">
        <f>VLOOKUP($K206,УЧАСТНИКИ!$A$5:$K$1101,5,FALSE)</f>
        <v>#N/A</v>
      </c>
      <c r="F206" s="543">
        <v>149</v>
      </c>
      <c r="G206" s="543"/>
      <c r="H206" s="537" t="str">
        <f>IF(F206&lt;=ЕВСК!$F$22,"МС",IF(F206&lt;=ЕВСК!$G$22,"КМС",IF(F206&lt;=ЕВСК!$H$22,"1",IF(F206&lt;=ЕВСК!$I$22,"2",IF(F206&lt;=ЕВСК!$J$22,"3",IF(F206&lt;=ЕВСК!$K$22,"1юн",IF(F206&lt;=ЕВСК!$L$22,"2юн",IF(F206&lt;=ЕВСК!$M$22,"3юн",IF(F206&gt;ЕВСК!$M$22,"б/р")))))))))</f>
        <v>МС</v>
      </c>
      <c r="I206" s="541"/>
      <c r="J206" s="540" t="e">
        <f>VLOOKUP($K206,УЧАСТНИКИ!$A$5:$K$1101,10,FALSE)</f>
        <v>#N/A</v>
      </c>
      <c r="K206" s="544"/>
    </row>
    <row r="207" spans="1:11" s="366" customFormat="1" ht="25.5" hidden="1" customHeight="1" x14ac:dyDescent="0.25">
      <c r="A207" s="535">
        <v>12</v>
      </c>
      <c r="B207" s="540" t="e">
        <f>VLOOKUP($K207,УЧАСТНИКИ!$A$5:$K$1101,3,FALSE)</f>
        <v>#N/A</v>
      </c>
      <c r="C207" s="541" t="e">
        <f>VLOOKUP($K207,УЧАСТНИКИ!$A$5:$K$1101,4,FALSE)</f>
        <v>#N/A</v>
      </c>
      <c r="D207" s="542" t="e">
        <f>VLOOKUP($K207,УЧАСТНИКИ!$A$5:$K$1101,8,FALSE)</f>
        <v>#N/A</v>
      </c>
      <c r="E207" s="540" t="e">
        <f>VLOOKUP($K207,УЧАСТНИКИ!$A$5:$K$1101,5,FALSE)</f>
        <v>#N/A</v>
      </c>
      <c r="F207" s="543">
        <v>150</v>
      </c>
      <c r="G207" s="543"/>
      <c r="H207" s="537" t="str">
        <f>IF(F207&lt;=ЕВСК!$F$22,"МС",IF(F207&lt;=ЕВСК!$G$22,"КМС",IF(F207&lt;=ЕВСК!$H$22,"1",IF(F207&lt;=ЕВСК!$I$22,"2",IF(F207&lt;=ЕВСК!$J$22,"3",IF(F207&lt;=ЕВСК!$K$22,"1юн",IF(F207&lt;=ЕВСК!$L$22,"2юн",IF(F207&lt;=ЕВСК!$M$22,"3юн",IF(F207&gt;ЕВСК!$M$22,"б/р")))))))))</f>
        <v>МС</v>
      </c>
      <c r="I207" s="541"/>
      <c r="J207" s="540" t="e">
        <f>VLOOKUP($K207,УЧАСТНИКИ!$A$5:$K$1101,10,FALSE)</f>
        <v>#N/A</v>
      </c>
      <c r="K207" s="544"/>
    </row>
    <row r="208" spans="1:11" s="366" customFormat="1" ht="25.5" hidden="1" customHeight="1" x14ac:dyDescent="0.25">
      <c r="A208" s="535">
        <v>13</v>
      </c>
      <c r="B208" s="540" t="e">
        <f>VLOOKUP($K208,УЧАСТНИКИ!$A$5:$K$1101,3,FALSE)</f>
        <v>#N/A</v>
      </c>
      <c r="C208" s="541" t="e">
        <f>VLOOKUP($K208,УЧАСТНИКИ!$A$5:$K$1101,4,FALSE)</f>
        <v>#N/A</v>
      </c>
      <c r="D208" s="542" t="e">
        <f>VLOOKUP($K208,УЧАСТНИКИ!$A$5:$K$1101,8,FALSE)</f>
        <v>#N/A</v>
      </c>
      <c r="E208" s="540" t="e">
        <f>VLOOKUP($K208,УЧАСТНИКИ!$A$5:$K$1101,5,FALSE)</f>
        <v>#N/A</v>
      </c>
      <c r="F208" s="543">
        <v>151</v>
      </c>
      <c r="G208" s="543"/>
      <c r="H208" s="537" t="str">
        <f>IF(F208&lt;=ЕВСК!$F$22,"МС",IF(F208&lt;=ЕВСК!$G$22,"КМС",IF(F208&lt;=ЕВСК!$H$22,"1",IF(F208&lt;=ЕВСК!$I$22,"2",IF(F208&lt;=ЕВСК!$J$22,"3",IF(F208&lt;=ЕВСК!$K$22,"1юн",IF(F208&lt;=ЕВСК!$L$22,"2юн",IF(F208&lt;=ЕВСК!$M$22,"3юн",IF(F208&gt;ЕВСК!$M$22,"б/р")))))))))</f>
        <v>МС</v>
      </c>
      <c r="I208" s="541"/>
      <c r="J208" s="540" t="e">
        <f>VLOOKUP($K208,УЧАСТНИКИ!$A$5:$K$1101,10,FALSE)</f>
        <v>#N/A</v>
      </c>
      <c r="K208" s="544"/>
    </row>
    <row r="209" spans="1:11" s="366" customFormat="1" ht="25.5" hidden="1" customHeight="1" x14ac:dyDescent="0.25">
      <c r="A209" s="535">
        <v>14</v>
      </c>
      <c r="B209" s="540" t="e">
        <f>VLOOKUP($K209,УЧАСТНИКИ!$A$5:$K$1101,3,FALSE)</f>
        <v>#N/A</v>
      </c>
      <c r="C209" s="541" t="e">
        <f>VLOOKUP($K209,УЧАСТНИКИ!$A$5:$K$1101,4,FALSE)</f>
        <v>#N/A</v>
      </c>
      <c r="D209" s="542" t="e">
        <f>VLOOKUP($K209,УЧАСТНИКИ!$A$5:$K$1101,8,FALSE)</f>
        <v>#N/A</v>
      </c>
      <c r="E209" s="540" t="e">
        <f>VLOOKUP($K209,УЧАСТНИКИ!$A$5:$K$1101,5,FALSE)</f>
        <v>#N/A</v>
      </c>
      <c r="F209" s="543">
        <v>152</v>
      </c>
      <c r="G209" s="543"/>
      <c r="H209" s="537" t="str">
        <f>IF(F209&lt;=ЕВСК!$F$22,"МС",IF(F209&lt;=ЕВСК!$G$22,"КМС",IF(F209&lt;=ЕВСК!$H$22,"1",IF(F209&lt;=ЕВСК!$I$22,"2",IF(F209&lt;=ЕВСК!$J$22,"3",IF(F209&lt;=ЕВСК!$K$22,"1юн",IF(F209&lt;=ЕВСК!$L$22,"2юн",IF(F209&lt;=ЕВСК!$M$22,"3юн",IF(F209&gt;ЕВСК!$M$22,"б/р")))))))))</f>
        <v>МС</v>
      </c>
      <c r="I209" s="541"/>
      <c r="J209" s="540" t="e">
        <f>VLOOKUP($K209,УЧАСТНИКИ!$A$5:$K$1101,10,FALSE)</f>
        <v>#N/A</v>
      </c>
      <c r="K209" s="544"/>
    </row>
    <row r="210" spans="1:11" s="366" customFormat="1" ht="25.5" hidden="1" customHeight="1" x14ac:dyDescent="0.25">
      <c r="A210" s="535">
        <v>15</v>
      </c>
      <c r="B210" s="540" t="e">
        <f>VLOOKUP($K210,УЧАСТНИКИ!$A$5:$K$1101,3,FALSE)</f>
        <v>#N/A</v>
      </c>
      <c r="C210" s="541" t="e">
        <f>VLOOKUP($K210,УЧАСТНИКИ!$A$5:$K$1101,4,FALSE)</f>
        <v>#N/A</v>
      </c>
      <c r="D210" s="542" t="e">
        <f>VLOOKUP($K210,УЧАСТНИКИ!$A$5:$K$1101,8,FALSE)</f>
        <v>#N/A</v>
      </c>
      <c r="E210" s="540" t="e">
        <f>VLOOKUP($K210,УЧАСТНИКИ!$A$5:$K$1101,5,FALSE)</f>
        <v>#N/A</v>
      </c>
      <c r="F210" s="543">
        <v>153</v>
      </c>
      <c r="G210" s="543"/>
      <c r="H210" s="537" t="str">
        <f>IF(F210&lt;=ЕВСК!$F$22,"МС",IF(F210&lt;=ЕВСК!$G$22,"КМС",IF(F210&lt;=ЕВСК!$H$22,"1",IF(F210&lt;=ЕВСК!$I$22,"2",IF(F210&lt;=ЕВСК!$J$22,"3",IF(F210&lt;=ЕВСК!$K$22,"1юн",IF(F210&lt;=ЕВСК!$L$22,"2юн",IF(F210&lt;=ЕВСК!$M$22,"3юн",IF(F210&gt;ЕВСК!$M$22,"б/р")))))))))</f>
        <v>МС</v>
      </c>
      <c r="I210" s="541"/>
      <c r="J210" s="540" t="e">
        <f>VLOOKUP($K210,УЧАСТНИКИ!$A$5:$K$1101,10,FALSE)</f>
        <v>#N/A</v>
      </c>
      <c r="K210" s="544"/>
    </row>
    <row r="211" spans="1:11" s="366" customFormat="1" ht="25.5" hidden="1" customHeight="1" x14ac:dyDescent="0.25">
      <c r="A211" s="535">
        <v>16</v>
      </c>
      <c r="B211" s="540" t="e">
        <f>VLOOKUP($K211,УЧАСТНИКИ!$A$5:$K$1101,3,FALSE)</f>
        <v>#N/A</v>
      </c>
      <c r="C211" s="541" t="e">
        <f>VLOOKUP($K211,УЧАСТНИКИ!$A$5:$K$1101,4,FALSE)</f>
        <v>#N/A</v>
      </c>
      <c r="D211" s="542" t="e">
        <f>VLOOKUP($K211,УЧАСТНИКИ!$A$5:$K$1101,8,FALSE)</f>
        <v>#N/A</v>
      </c>
      <c r="E211" s="540" t="e">
        <f>VLOOKUP($K211,УЧАСТНИКИ!$A$5:$K$1101,5,FALSE)</f>
        <v>#N/A</v>
      </c>
      <c r="F211" s="543">
        <v>154</v>
      </c>
      <c r="G211" s="543"/>
      <c r="H211" s="537" t="str">
        <f>IF(F211&lt;=ЕВСК!$F$22,"МС",IF(F211&lt;=ЕВСК!$G$22,"КМС",IF(F211&lt;=ЕВСК!$H$22,"1",IF(F211&lt;=ЕВСК!$I$22,"2",IF(F211&lt;=ЕВСК!$J$22,"3",IF(F211&lt;=ЕВСК!$K$22,"1юн",IF(F211&lt;=ЕВСК!$L$22,"2юн",IF(F211&lt;=ЕВСК!$M$22,"3юн",IF(F211&gt;ЕВСК!$M$22,"б/р")))))))))</f>
        <v>МС</v>
      </c>
      <c r="I211" s="541"/>
      <c r="J211" s="540" t="e">
        <f>VLOOKUP($K211,УЧАСТНИКИ!$A$5:$K$1101,10,FALSE)</f>
        <v>#N/A</v>
      </c>
      <c r="K211" s="544"/>
    </row>
    <row r="212" spans="1:11" s="366" customFormat="1" ht="25.5" hidden="1" customHeight="1" x14ac:dyDescent="0.25">
      <c r="A212" s="535">
        <v>17</v>
      </c>
      <c r="B212" s="540" t="e">
        <f>VLOOKUP($K212,УЧАСТНИКИ!$A$5:$K$1101,3,FALSE)</f>
        <v>#N/A</v>
      </c>
      <c r="C212" s="541" t="e">
        <f>VLOOKUP($K212,УЧАСТНИКИ!$A$5:$K$1101,4,FALSE)</f>
        <v>#N/A</v>
      </c>
      <c r="D212" s="542" t="e">
        <f>VLOOKUP($K212,УЧАСТНИКИ!$A$5:$K$1101,8,FALSE)</f>
        <v>#N/A</v>
      </c>
      <c r="E212" s="540" t="e">
        <f>VLOOKUP($K212,УЧАСТНИКИ!$A$5:$K$1101,5,FALSE)</f>
        <v>#N/A</v>
      </c>
      <c r="F212" s="543">
        <v>155</v>
      </c>
      <c r="G212" s="543"/>
      <c r="H212" s="537" t="str">
        <f>IF(F212&lt;=ЕВСК!$F$22,"МС",IF(F212&lt;=ЕВСК!$G$22,"КМС",IF(F212&lt;=ЕВСК!$H$22,"1",IF(F212&lt;=ЕВСК!$I$22,"2",IF(F212&lt;=ЕВСК!$J$22,"3",IF(F212&lt;=ЕВСК!$K$22,"1юн",IF(F212&lt;=ЕВСК!$L$22,"2юн",IF(F212&lt;=ЕВСК!$M$22,"3юн",IF(F212&gt;ЕВСК!$M$22,"б/р")))))))))</f>
        <v>МС</v>
      </c>
      <c r="I212" s="541"/>
      <c r="J212" s="540" t="e">
        <f>VLOOKUP($K212,УЧАСТНИКИ!$A$5:$K$1101,10,FALSE)</f>
        <v>#N/A</v>
      </c>
      <c r="K212" s="544"/>
    </row>
    <row r="213" spans="1:11" s="366" customFormat="1" ht="25.5" hidden="1" customHeight="1" x14ac:dyDescent="0.25">
      <c r="A213" s="535">
        <v>18</v>
      </c>
      <c r="B213" s="540" t="e">
        <f>VLOOKUP($K213,УЧАСТНИКИ!$A$5:$K$1101,3,FALSE)</f>
        <v>#N/A</v>
      </c>
      <c r="C213" s="541" t="e">
        <f>VLOOKUP($K213,УЧАСТНИКИ!$A$5:$K$1101,4,FALSE)</f>
        <v>#N/A</v>
      </c>
      <c r="D213" s="542" t="e">
        <f>VLOOKUP($K213,УЧАСТНИКИ!$A$5:$K$1101,8,FALSE)</f>
        <v>#N/A</v>
      </c>
      <c r="E213" s="540" t="e">
        <f>VLOOKUP($K213,УЧАСТНИКИ!$A$5:$K$1101,5,FALSE)</f>
        <v>#N/A</v>
      </c>
      <c r="F213" s="543">
        <v>156</v>
      </c>
      <c r="G213" s="543"/>
      <c r="H213" s="537" t="str">
        <f>IF(F213&lt;=ЕВСК!$F$22,"МС",IF(F213&lt;=ЕВСК!$G$22,"КМС",IF(F213&lt;=ЕВСК!$H$22,"1",IF(F213&lt;=ЕВСК!$I$22,"2",IF(F213&lt;=ЕВСК!$J$22,"3",IF(F213&lt;=ЕВСК!$K$22,"1юн",IF(F213&lt;=ЕВСК!$L$22,"2юн",IF(F213&lt;=ЕВСК!$M$22,"3юн",IF(F213&gt;ЕВСК!$M$22,"б/р")))))))))</f>
        <v>МС</v>
      </c>
      <c r="I213" s="541"/>
      <c r="J213" s="540" t="e">
        <f>VLOOKUP($K213,УЧАСТНИКИ!$A$5:$K$1101,10,FALSE)</f>
        <v>#N/A</v>
      </c>
      <c r="K213" s="544"/>
    </row>
    <row r="214" spans="1:11" s="366" customFormat="1" ht="25.5" hidden="1" customHeight="1" x14ac:dyDescent="0.25">
      <c r="A214" s="535">
        <v>19</v>
      </c>
      <c r="B214" s="540" t="e">
        <f>VLOOKUP($K214,УЧАСТНИКИ!$A$5:$K$1101,3,FALSE)</f>
        <v>#N/A</v>
      </c>
      <c r="C214" s="541" t="e">
        <f>VLOOKUP($K214,УЧАСТНИКИ!$A$5:$K$1101,4,FALSE)</f>
        <v>#N/A</v>
      </c>
      <c r="D214" s="542" t="e">
        <f>VLOOKUP($K214,УЧАСТНИКИ!$A$5:$K$1101,8,FALSE)</f>
        <v>#N/A</v>
      </c>
      <c r="E214" s="540" t="e">
        <f>VLOOKUP($K214,УЧАСТНИКИ!$A$5:$K$1101,5,FALSE)</f>
        <v>#N/A</v>
      </c>
      <c r="F214" s="543">
        <v>157</v>
      </c>
      <c r="G214" s="543"/>
      <c r="H214" s="537" t="str">
        <f>IF(F214&lt;=ЕВСК!$F$22,"МС",IF(F214&lt;=ЕВСК!$G$22,"КМС",IF(F214&lt;=ЕВСК!$H$22,"1",IF(F214&lt;=ЕВСК!$I$22,"2",IF(F214&lt;=ЕВСК!$J$22,"3",IF(F214&lt;=ЕВСК!$K$22,"1юн",IF(F214&lt;=ЕВСК!$L$22,"2юн",IF(F214&lt;=ЕВСК!$M$22,"3юн",IF(F214&gt;ЕВСК!$M$22,"б/р")))))))))</f>
        <v>МС</v>
      </c>
      <c r="I214" s="541"/>
      <c r="J214" s="540" t="e">
        <f>VLOOKUP($K214,УЧАСТНИКИ!$A$5:$K$1101,10,FALSE)</f>
        <v>#N/A</v>
      </c>
      <c r="K214" s="544"/>
    </row>
    <row r="215" spans="1:11" s="366" customFormat="1" ht="25.5" hidden="1" customHeight="1" x14ac:dyDescent="0.25">
      <c r="A215" s="535">
        <v>20</v>
      </c>
      <c r="B215" s="540" t="e">
        <f>VLOOKUP($K215,УЧАСТНИКИ!$A$5:$K$1101,3,FALSE)</f>
        <v>#N/A</v>
      </c>
      <c r="C215" s="541" t="e">
        <f>VLOOKUP($K215,УЧАСТНИКИ!$A$5:$K$1101,4,FALSE)</f>
        <v>#N/A</v>
      </c>
      <c r="D215" s="542" t="e">
        <f>VLOOKUP($K215,УЧАСТНИКИ!$A$5:$K$1101,8,FALSE)</f>
        <v>#N/A</v>
      </c>
      <c r="E215" s="540" t="e">
        <f>VLOOKUP($K215,УЧАСТНИКИ!$A$5:$K$1101,5,FALSE)</f>
        <v>#N/A</v>
      </c>
      <c r="F215" s="543">
        <v>158</v>
      </c>
      <c r="G215" s="543"/>
      <c r="H215" s="537" t="str">
        <f>IF(F215&lt;=ЕВСК!$F$22,"МС",IF(F215&lt;=ЕВСК!$G$22,"КМС",IF(F215&lt;=ЕВСК!$H$22,"1",IF(F215&lt;=ЕВСК!$I$22,"2",IF(F215&lt;=ЕВСК!$J$22,"3",IF(F215&lt;=ЕВСК!$K$22,"1юн",IF(F215&lt;=ЕВСК!$L$22,"2юн",IF(F215&lt;=ЕВСК!$M$22,"3юн",IF(F215&gt;ЕВСК!$M$22,"б/р")))))))))</f>
        <v>МС</v>
      </c>
      <c r="I215" s="541"/>
      <c r="J215" s="540" t="e">
        <f>VLOOKUP($K215,УЧАСТНИКИ!$A$5:$K$1101,10,FALSE)</f>
        <v>#N/A</v>
      </c>
      <c r="K215" s="544"/>
    </row>
    <row r="216" spans="1:11" s="366" customFormat="1" ht="25.5" hidden="1" customHeight="1" x14ac:dyDescent="0.25">
      <c r="A216" s="535">
        <v>21</v>
      </c>
      <c r="B216" s="540" t="e">
        <f>VLOOKUP($K216,УЧАСТНИКИ!$A$5:$K$1101,3,FALSE)</f>
        <v>#N/A</v>
      </c>
      <c r="C216" s="541" t="e">
        <f>VLOOKUP($K216,УЧАСТНИКИ!$A$5:$K$1101,4,FALSE)</f>
        <v>#N/A</v>
      </c>
      <c r="D216" s="542" t="e">
        <f>VLOOKUP($K216,УЧАСТНИКИ!$A$5:$K$1101,8,FALSE)</f>
        <v>#N/A</v>
      </c>
      <c r="E216" s="540" t="e">
        <f>VLOOKUP($K216,УЧАСТНИКИ!$A$5:$K$1101,5,FALSE)</f>
        <v>#N/A</v>
      </c>
      <c r="F216" s="543">
        <v>159</v>
      </c>
      <c r="G216" s="543"/>
      <c r="H216" s="537" t="str">
        <f>IF(F216&lt;=ЕВСК!$F$22,"МС",IF(F216&lt;=ЕВСК!$G$22,"КМС",IF(F216&lt;=ЕВСК!$H$22,"1",IF(F216&lt;=ЕВСК!$I$22,"2",IF(F216&lt;=ЕВСК!$J$22,"3",IF(F216&lt;=ЕВСК!$K$22,"1юн",IF(F216&lt;=ЕВСК!$L$22,"2юн",IF(F216&lt;=ЕВСК!$M$22,"3юн",IF(F216&gt;ЕВСК!$M$22,"б/р")))))))))</f>
        <v>МС</v>
      </c>
      <c r="I216" s="541"/>
      <c r="J216" s="540" t="e">
        <f>VLOOKUP($K216,УЧАСТНИКИ!$A$5:$K$1101,10,FALSE)</f>
        <v>#N/A</v>
      </c>
      <c r="K216" s="544"/>
    </row>
    <row r="217" spans="1:11" s="366" customFormat="1" ht="25.5" hidden="1" customHeight="1" x14ac:dyDescent="0.25">
      <c r="A217" s="535">
        <v>22</v>
      </c>
      <c r="B217" s="540" t="e">
        <f>VLOOKUP($K217,УЧАСТНИКИ!$A$5:$K$1101,3,FALSE)</f>
        <v>#N/A</v>
      </c>
      <c r="C217" s="541" t="e">
        <f>VLOOKUP($K217,УЧАСТНИКИ!$A$5:$K$1101,4,FALSE)</f>
        <v>#N/A</v>
      </c>
      <c r="D217" s="542" t="e">
        <f>VLOOKUP($K217,УЧАСТНИКИ!$A$5:$K$1101,8,FALSE)</f>
        <v>#N/A</v>
      </c>
      <c r="E217" s="540" t="e">
        <f>VLOOKUP($K217,УЧАСТНИКИ!$A$5:$K$1101,5,FALSE)</f>
        <v>#N/A</v>
      </c>
      <c r="F217" s="543">
        <v>160</v>
      </c>
      <c r="G217" s="543"/>
      <c r="H217" s="537" t="str">
        <f>IF(F217&lt;=ЕВСК!$F$22,"МС",IF(F217&lt;=ЕВСК!$G$22,"КМС",IF(F217&lt;=ЕВСК!$H$22,"1",IF(F217&lt;=ЕВСК!$I$22,"2",IF(F217&lt;=ЕВСК!$J$22,"3",IF(F217&lt;=ЕВСК!$K$22,"1юн",IF(F217&lt;=ЕВСК!$L$22,"2юн",IF(F217&lt;=ЕВСК!$M$22,"3юн",IF(F217&gt;ЕВСК!$M$22,"б/р")))))))))</f>
        <v>МС</v>
      </c>
      <c r="I217" s="541"/>
      <c r="J217" s="540" t="e">
        <f>VLOOKUP($K217,УЧАСТНИКИ!$A$5:$K$1101,10,FALSE)</f>
        <v>#N/A</v>
      </c>
      <c r="K217" s="544"/>
    </row>
    <row r="218" spans="1:11" s="366" customFormat="1" ht="25.5" hidden="1" customHeight="1" x14ac:dyDescent="0.25">
      <c r="A218" s="535">
        <v>23</v>
      </c>
      <c r="B218" s="540" t="e">
        <f>VLOOKUP($K218,УЧАСТНИКИ!$A$5:$K$1101,3,FALSE)</f>
        <v>#N/A</v>
      </c>
      <c r="C218" s="541" t="e">
        <f>VLOOKUP($K218,УЧАСТНИКИ!$A$5:$K$1101,4,FALSE)</f>
        <v>#N/A</v>
      </c>
      <c r="D218" s="542" t="e">
        <f>VLOOKUP($K218,УЧАСТНИКИ!$A$5:$K$1101,8,FALSE)</f>
        <v>#N/A</v>
      </c>
      <c r="E218" s="540" t="e">
        <f>VLOOKUP($K218,УЧАСТНИКИ!$A$5:$K$1101,5,FALSE)</f>
        <v>#N/A</v>
      </c>
      <c r="F218" s="543">
        <v>161</v>
      </c>
      <c r="G218" s="543"/>
      <c r="H218" s="537" t="str">
        <f>IF(F218&lt;=ЕВСК!$F$22,"МС",IF(F218&lt;=ЕВСК!$G$22,"КМС",IF(F218&lt;=ЕВСК!$H$22,"1",IF(F218&lt;=ЕВСК!$I$22,"2",IF(F218&lt;=ЕВСК!$J$22,"3",IF(F218&lt;=ЕВСК!$K$22,"1юн",IF(F218&lt;=ЕВСК!$L$22,"2юн",IF(F218&lt;=ЕВСК!$M$22,"3юн",IF(F218&gt;ЕВСК!$M$22,"б/р")))))))))</f>
        <v>МС</v>
      </c>
      <c r="I218" s="541"/>
      <c r="J218" s="540" t="e">
        <f>VLOOKUP($K218,УЧАСТНИКИ!$A$5:$K$1101,10,FALSE)</f>
        <v>#N/A</v>
      </c>
      <c r="K218" s="544"/>
    </row>
    <row r="219" spans="1:11" s="366" customFormat="1" ht="25.5" hidden="1" customHeight="1" x14ac:dyDescent="0.25">
      <c r="A219" s="535">
        <v>24</v>
      </c>
      <c r="B219" s="540" t="e">
        <f>VLOOKUP($K219,УЧАСТНИКИ!$A$5:$K$1101,3,FALSE)</f>
        <v>#N/A</v>
      </c>
      <c r="C219" s="541" t="e">
        <f>VLOOKUP($K219,УЧАСТНИКИ!$A$5:$K$1101,4,FALSE)</f>
        <v>#N/A</v>
      </c>
      <c r="D219" s="542" t="e">
        <f>VLOOKUP($K219,УЧАСТНИКИ!$A$5:$K$1101,8,FALSE)</f>
        <v>#N/A</v>
      </c>
      <c r="E219" s="540" t="e">
        <f>VLOOKUP($K219,УЧАСТНИКИ!$A$5:$K$1101,5,FALSE)</f>
        <v>#N/A</v>
      </c>
      <c r="F219" s="543">
        <v>162</v>
      </c>
      <c r="G219" s="543"/>
      <c r="H219" s="537" t="str">
        <f>IF(F219&lt;=ЕВСК!$F$22,"МС",IF(F219&lt;=ЕВСК!$G$22,"КМС",IF(F219&lt;=ЕВСК!$H$22,"1",IF(F219&lt;=ЕВСК!$I$22,"2",IF(F219&lt;=ЕВСК!$J$22,"3",IF(F219&lt;=ЕВСК!$K$22,"1юн",IF(F219&lt;=ЕВСК!$L$22,"2юн",IF(F219&lt;=ЕВСК!$M$22,"3юн",IF(F219&gt;ЕВСК!$M$22,"б/р")))))))))</f>
        <v>МС</v>
      </c>
      <c r="I219" s="541"/>
      <c r="J219" s="540" t="e">
        <f>VLOOKUP($K219,УЧАСТНИКИ!$A$5:$K$1101,10,FALSE)</f>
        <v>#N/A</v>
      </c>
      <c r="K219" s="544"/>
    </row>
    <row r="220" spans="1:11" s="366" customFormat="1" ht="25.5" hidden="1" customHeight="1" x14ac:dyDescent="0.25">
      <c r="A220" s="535">
        <v>25</v>
      </c>
      <c r="B220" s="540" t="e">
        <f>VLOOKUP($K220,УЧАСТНИКИ!$A$5:$K$1101,3,FALSE)</f>
        <v>#N/A</v>
      </c>
      <c r="C220" s="541" t="e">
        <f>VLOOKUP($K220,УЧАСТНИКИ!$A$5:$K$1101,4,FALSE)</f>
        <v>#N/A</v>
      </c>
      <c r="D220" s="542" t="e">
        <f>VLOOKUP($K220,УЧАСТНИКИ!$A$5:$K$1101,8,FALSE)</f>
        <v>#N/A</v>
      </c>
      <c r="E220" s="540" t="e">
        <f>VLOOKUP($K220,УЧАСТНИКИ!$A$5:$K$1101,5,FALSE)</f>
        <v>#N/A</v>
      </c>
      <c r="F220" s="543">
        <v>163</v>
      </c>
      <c r="G220" s="543"/>
      <c r="H220" s="537" t="str">
        <f>IF(F220&lt;=ЕВСК!$F$22,"МС",IF(F220&lt;=ЕВСК!$G$22,"КМС",IF(F220&lt;=ЕВСК!$H$22,"1",IF(F220&lt;=ЕВСК!$I$22,"2",IF(F220&lt;=ЕВСК!$J$22,"3",IF(F220&lt;=ЕВСК!$K$22,"1юн",IF(F220&lt;=ЕВСК!$L$22,"2юн",IF(F220&lt;=ЕВСК!$M$22,"3юн",IF(F220&gt;ЕВСК!$M$22,"б/р")))))))))</f>
        <v>МС</v>
      </c>
      <c r="I220" s="541"/>
      <c r="J220" s="540" t="e">
        <f>VLOOKUP($K220,УЧАСТНИКИ!$A$5:$K$1101,10,FALSE)</f>
        <v>#N/A</v>
      </c>
      <c r="K220" s="544"/>
    </row>
    <row r="221" spans="1:11" s="366" customFormat="1" ht="25.5" hidden="1" customHeight="1" x14ac:dyDescent="0.25">
      <c r="A221" s="535">
        <v>26</v>
      </c>
      <c r="B221" s="540" t="e">
        <f>VLOOKUP($K221,УЧАСТНИКИ!$A$5:$K$1101,3,FALSE)</f>
        <v>#N/A</v>
      </c>
      <c r="C221" s="541" t="e">
        <f>VLOOKUP($K221,УЧАСТНИКИ!$A$5:$K$1101,4,FALSE)</f>
        <v>#N/A</v>
      </c>
      <c r="D221" s="542" t="e">
        <f>VLOOKUP($K221,УЧАСТНИКИ!$A$5:$K$1101,8,FALSE)</f>
        <v>#N/A</v>
      </c>
      <c r="E221" s="540" t="e">
        <f>VLOOKUP($K221,УЧАСТНИКИ!$A$5:$K$1101,5,FALSE)</f>
        <v>#N/A</v>
      </c>
      <c r="F221" s="543">
        <v>164</v>
      </c>
      <c r="G221" s="543"/>
      <c r="H221" s="537" t="str">
        <f>IF(F221&lt;=ЕВСК!$F$22,"МС",IF(F221&lt;=ЕВСК!$G$22,"КМС",IF(F221&lt;=ЕВСК!$H$22,"1",IF(F221&lt;=ЕВСК!$I$22,"2",IF(F221&lt;=ЕВСК!$J$22,"3",IF(F221&lt;=ЕВСК!$K$22,"1юн",IF(F221&lt;=ЕВСК!$L$22,"2юн",IF(F221&lt;=ЕВСК!$M$22,"3юн",IF(F221&gt;ЕВСК!$M$22,"б/р")))))))))</f>
        <v>МС</v>
      </c>
      <c r="I221" s="541"/>
      <c r="J221" s="540" t="e">
        <f>VLOOKUP($K221,УЧАСТНИКИ!$A$5:$K$1101,10,FALSE)</f>
        <v>#N/A</v>
      </c>
      <c r="K221" s="544"/>
    </row>
    <row r="222" spans="1:11" s="366" customFormat="1" ht="25.5" hidden="1" customHeight="1" x14ac:dyDescent="0.25">
      <c r="A222" s="535">
        <v>27</v>
      </c>
      <c r="B222" s="540" t="e">
        <f>VLOOKUP($K222,УЧАСТНИКИ!$A$5:$K$1101,3,FALSE)</f>
        <v>#N/A</v>
      </c>
      <c r="C222" s="541" t="e">
        <f>VLOOKUP($K222,УЧАСТНИКИ!$A$5:$K$1101,4,FALSE)</f>
        <v>#N/A</v>
      </c>
      <c r="D222" s="542" t="e">
        <f>VLOOKUP($K222,УЧАСТНИКИ!$A$5:$K$1101,8,FALSE)</f>
        <v>#N/A</v>
      </c>
      <c r="E222" s="540" t="e">
        <f>VLOOKUP($K222,УЧАСТНИКИ!$A$5:$K$1101,5,FALSE)</f>
        <v>#N/A</v>
      </c>
      <c r="F222" s="543">
        <v>165</v>
      </c>
      <c r="G222" s="543"/>
      <c r="H222" s="537" t="str">
        <f>IF(F222&lt;=ЕВСК!$F$22,"МС",IF(F222&lt;=ЕВСК!$G$22,"КМС",IF(F222&lt;=ЕВСК!$H$22,"1",IF(F222&lt;=ЕВСК!$I$22,"2",IF(F222&lt;=ЕВСК!$J$22,"3",IF(F222&lt;=ЕВСК!$K$22,"1юн",IF(F222&lt;=ЕВСК!$L$22,"2юн",IF(F222&lt;=ЕВСК!$M$22,"3юн",IF(F222&gt;ЕВСК!$M$22,"б/р")))))))))</f>
        <v>МС</v>
      </c>
      <c r="I222" s="541"/>
      <c r="J222" s="540" t="e">
        <f>VLOOKUP($K222,УЧАСТНИКИ!$A$5:$K$1101,10,FALSE)</f>
        <v>#N/A</v>
      </c>
      <c r="K222" s="544"/>
    </row>
    <row r="223" spans="1:11" s="366" customFormat="1" ht="25.5" hidden="1" customHeight="1" x14ac:dyDescent="0.25">
      <c r="A223" s="535">
        <v>28</v>
      </c>
      <c r="B223" s="540" t="e">
        <f>VLOOKUP($K223,УЧАСТНИКИ!$A$5:$K$1101,3,FALSE)</f>
        <v>#N/A</v>
      </c>
      <c r="C223" s="541" t="e">
        <f>VLOOKUP($K223,УЧАСТНИКИ!$A$5:$K$1101,4,FALSE)</f>
        <v>#N/A</v>
      </c>
      <c r="D223" s="542" t="e">
        <f>VLOOKUP($K223,УЧАСТНИКИ!$A$5:$K$1101,8,FALSE)</f>
        <v>#N/A</v>
      </c>
      <c r="E223" s="540" t="e">
        <f>VLOOKUP($K223,УЧАСТНИКИ!$A$5:$K$1101,5,FALSE)</f>
        <v>#N/A</v>
      </c>
      <c r="F223" s="543">
        <v>166</v>
      </c>
      <c r="G223" s="543"/>
      <c r="H223" s="537" t="str">
        <f>IF(F223&lt;=ЕВСК!$F$22,"МС",IF(F223&lt;=ЕВСК!$G$22,"КМС",IF(F223&lt;=ЕВСК!$H$22,"1",IF(F223&lt;=ЕВСК!$I$22,"2",IF(F223&lt;=ЕВСК!$J$22,"3",IF(F223&lt;=ЕВСК!$K$22,"1юн",IF(F223&lt;=ЕВСК!$L$22,"2юн",IF(F223&lt;=ЕВСК!$M$22,"3юн",IF(F223&gt;ЕВСК!$M$22,"б/р")))))))))</f>
        <v>МС</v>
      </c>
      <c r="I223" s="541"/>
      <c r="J223" s="540" t="e">
        <f>VLOOKUP($K223,УЧАСТНИКИ!$A$5:$K$1101,10,FALSE)</f>
        <v>#N/A</v>
      </c>
      <c r="K223" s="544"/>
    </row>
    <row r="224" spans="1:11" s="366" customFormat="1" ht="25.5" hidden="1" customHeight="1" x14ac:dyDescent="0.25">
      <c r="A224" s="535">
        <v>29</v>
      </c>
      <c r="B224" s="540" t="e">
        <f>VLOOKUP($K224,УЧАСТНИКИ!$A$5:$K$1101,3,FALSE)</f>
        <v>#N/A</v>
      </c>
      <c r="C224" s="541" t="e">
        <f>VLOOKUP($K224,УЧАСТНИКИ!$A$5:$K$1101,4,FALSE)</f>
        <v>#N/A</v>
      </c>
      <c r="D224" s="542" t="e">
        <f>VLOOKUP($K224,УЧАСТНИКИ!$A$5:$K$1101,8,FALSE)</f>
        <v>#N/A</v>
      </c>
      <c r="E224" s="540" t="e">
        <f>VLOOKUP($K224,УЧАСТНИКИ!$A$5:$K$1101,5,FALSE)</f>
        <v>#N/A</v>
      </c>
      <c r="F224" s="543">
        <v>167</v>
      </c>
      <c r="G224" s="543"/>
      <c r="H224" s="537" t="str">
        <f>IF(F224&lt;=ЕВСК!$F$22,"МС",IF(F224&lt;=ЕВСК!$G$22,"КМС",IF(F224&lt;=ЕВСК!$H$22,"1",IF(F224&lt;=ЕВСК!$I$22,"2",IF(F224&lt;=ЕВСК!$J$22,"3",IF(F224&lt;=ЕВСК!$K$22,"1юн",IF(F224&lt;=ЕВСК!$L$22,"2юн",IF(F224&lt;=ЕВСК!$M$22,"3юн",IF(F224&gt;ЕВСК!$M$22,"б/р")))))))))</f>
        <v>МС</v>
      </c>
      <c r="I224" s="541"/>
      <c r="J224" s="540" t="e">
        <f>VLOOKUP($K224,УЧАСТНИКИ!$A$5:$K$1101,10,FALSE)</f>
        <v>#N/A</v>
      </c>
      <c r="K224" s="544"/>
    </row>
    <row r="225" spans="1:11" s="366" customFormat="1" ht="25.5" hidden="1" customHeight="1" x14ac:dyDescent="0.25">
      <c r="A225" s="535">
        <v>30</v>
      </c>
      <c r="B225" s="540" t="e">
        <f>VLOOKUP($K225,УЧАСТНИКИ!$A$5:$K$1101,3,FALSE)</f>
        <v>#N/A</v>
      </c>
      <c r="C225" s="541" t="e">
        <f>VLOOKUP($K225,УЧАСТНИКИ!$A$5:$K$1101,4,FALSE)</f>
        <v>#N/A</v>
      </c>
      <c r="D225" s="542" t="e">
        <f>VLOOKUP($K225,УЧАСТНИКИ!$A$5:$K$1101,8,FALSE)</f>
        <v>#N/A</v>
      </c>
      <c r="E225" s="540" t="e">
        <f>VLOOKUP($K225,УЧАСТНИКИ!$A$5:$K$1101,5,FALSE)</f>
        <v>#N/A</v>
      </c>
      <c r="F225" s="543">
        <v>168</v>
      </c>
      <c r="G225" s="543"/>
      <c r="H225" s="537" t="str">
        <f>IF(F225&lt;=ЕВСК!$F$22,"МС",IF(F225&lt;=ЕВСК!$G$22,"КМС",IF(F225&lt;=ЕВСК!$H$22,"1",IF(F225&lt;=ЕВСК!$I$22,"2",IF(F225&lt;=ЕВСК!$J$22,"3",IF(F225&lt;=ЕВСК!$K$22,"1юн",IF(F225&lt;=ЕВСК!$L$22,"2юн",IF(F225&lt;=ЕВСК!$M$22,"3юн",IF(F225&gt;ЕВСК!$M$22,"б/р")))))))))</f>
        <v>МС</v>
      </c>
      <c r="I225" s="541"/>
      <c r="J225" s="540" t="e">
        <f>VLOOKUP($K225,УЧАСТНИКИ!$A$5:$K$1101,10,FALSE)</f>
        <v>#N/A</v>
      </c>
      <c r="K225" s="544"/>
    </row>
    <row r="226" spans="1:11" s="366" customFormat="1" ht="25.5" hidden="1" customHeight="1" x14ac:dyDescent="0.25">
      <c r="A226" s="535">
        <v>31</v>
      </c>
      <c r="B226" s="540" t="e">
        <f>VLOOKUP($K226,УЧАСТНИКИ!$A$5:$K$1101,3,FALSE)</f>
        <v>#N/A</v>
      </c>
      <c r="C226" s="541" t="e">
        <f>VLOOKUP($K226,УЧАСТНИКИ!$A$5:$K$1101,4,FALSE)</f>
        <v>#N/A</v>
      </c>
      <c r="D226" s="542" t="e">
        <f>VLOOKUP($K226,УЧАСТНИКИ!$A$5:$K$1101,8,FALSE)</f>
        <v>#N/A</v>
      </c>
      <c r="E226" s="540" t="e">
        <f>VLOOKUP($K226,УЧАСТНИКИ!$A$5:$K$1101,5,FALSE)</f>
        <v>#N/A</v>
      </c>
      <c r="F226" s="543">
        <v>169</v>
      </c>
      <c r="G226" s="543"/>
      <c r="H226" s="537" t="str">
        <f>IF(F226&lt;=ЕВСК!$F$22,"МС",IF(F226&lt;=ЕВСК!$G$22,"КМС",IF(F226&lt;=ЕВСК!$H$22,"1",IF(F226&lt;=ЕВСК!$I$22,"2",IF(F226&lt;=ЕВСК!$J$22,"3",IF(F226&lt;=ЕВСК!$K$22,"1юн",IF(F226&lt;=ЕВСК!$L$22,"2юн",IF(F226&lt;=ЕВСК!$M$22,"3юн",IF(F226&gt;ЕВСК!$M$22,"б/р")))))))))</f>
        <v>МС</v>
      </c>
      <c r="I226" s="541"/>
      <c r="J226" s="540" t="e">
        <f>VLOOKUP($K226,УЧАСТНИКИ!$A$5:$K$1101,10,FALSE)</f>
        <v>#N/A</v>
      </c>
      <c r="K226" s="544"/>
    </row>
    <row r="227" spans="1:11" s="366" customFormat="1" ht="25.5" hidden="1" customHeight="1" x14ac:dyDescent="0.25">
      <c r="A227" s="535">
        <v>32</v>
      </c>
      <c r="B227" s="540" t="e">
        <f>VLOOKUP($K227,УЧАСТНИКИ!$A$5:$K$1101,3,FALSE)</f>
        <v>#N/A</v>
      </c>
      <c r="C227" s="541" t="e">
        <f>VLOOKUP($K227,УЧАСТНИКИ!$A$5:$K$1101,4,FALSE)</f>
        <v>#N/A</v>
      </c>
      <c r="D227" s="542" t="e">
        <f>VLOOKUP($K227,УЧАСТНИКИ!$A$5:$K$1101,8,FALSE)</f>
        <v>#N/A</v>
      </c>
      <c r="E227" s="540" t="e">
        <f>VLOOKUP($K227,УЧАСТНИКИ!$A$5:$K$1101,5,FALSE)</f>
        <v>#N/A</v>
      </c>
      <c r="F227" s="543">
        <v>170</v>
      </c>
      <c r="G227" s="543"/>
      <c r="H227" s="537" t="str">
        <f>IF(F227&lt;=ЕВСК!$F$22,"МС",IF(F227&lt;=ЕВСК!$G$22,"КМС",IF(F227&lt;=ЕВСК!$H$22,"1",IF(F227&lt;=ЕВСК!$I$22,"2",IF(F227&lt;=ЕВСК!$J$22,"3",IF(F227&lt;=ЕВСК!$K$22,"1юн",IF(F227&lt;=ЕВСК!$L$22,"2юн",IF(F227&lt;=ЕВСК!$M$22,"3юн",IF(F227&gt;ЕВСК!$M$22,"б/р")))))))))</f>
        <v>МС</v>
      </c>
      <c r="I227" s="541"/>
      <c r="J227" s="540" t="e">
        <f>VLOOKUP($K227,УЧАСТНИКИ!$A$5:$K$1101,10,FALSE)</f>
        <v>#N/A</v>
      </c>
      <c r="K227" s="544"/>
    </row>
    <row r="228" spans="1:11" s="366" customFormat="1" ht="25.5" hidden="1" customHeight="1" x14ac:dyDescent="0.25">
      <c r="A228" s="535">
        <v>33</v>
      </c>
      <c r="B228" s="540" t="e">
        <f>VLOOKUP($K228,УЧАСТНИКИ!$A$5:$K$1101,3,FALSE)</f>
        <v>#N/A</v>
      </c>
      <c r="C228" s="541" t="e">
        <f>VLOOKUP($K228,УЧАСТНИКИ!$A$5:$K$1101,4,FALSE)</f>
        <v>#N/A</v>
      </c>
      <c r="D228" s="542" t="e">
        <f>VLOOKUP($K228,УЧАСТНИКИ!$A$5:$K$1101,8,FALSE)</f>
        <v>#N/A</v>
      </c>
      <c r="E228" s="540" t="e">
        <f>VLOOKUP($K228,УЧАСТНИКИ!$A$5:$K$1101,5,FALSE)</f>
        <v>#N/A</v>
      </c>
      <c r="F228" s="543">
        <v>171</v>
      </c>
      <c r="G228" s="543"/>
      <c r="H228" s="537" t="str">
        <f>IF(F228&lt;=ЕВСК!$F$22,"МС",IF(F228&lt;=ЕВСК!$G$22,"КМС",IF(F228&lt;=ЕВСК!$H$22,"1",IF(F228&lt;=ЕВСК!$I$22,"2",IF(F228&lt;=ЕВСК!$J$22,"3",IF(F228&lt;=ЕВСК!$K$22,"1юн",IF(F228&lt;=ЕВСК!$L$22,"2юн",IF(F228&lt;=ЕВСК!$M$22,"3юн",IF(F228&gt;ЕВСК!$M$22,"б/р")))))))))</f>
        <v>МС</v>
      </c>
      <c r="I228" s="541"/>
      <c r="J228" s="540" t="e">
        <f>VLOOKUP($K228,УЧАСТНИКИ!$A$5:$K$1101,10,FALSE)</f>
        <v>#N/A</v>
      </c>
      <c r="K228" s="544"/>
    </row>
    <row r="229" spans="1:11" s="366" customFormat="1" ht="25.5" hidden="1" customHeight="1" x14ac:dyDescent="0.25">
      <c r="A229" s="535">
        <v>34</v>
      </c>
      <c r="B229" s="540" t="e">
        <f>VLOOKUP($K229,УЧАСТНИКИ!$A$5:$K$1101,3,FALSE)</f>
        <v>#N/A</v>
      </c>
      <c r="C229" s="541" t="e">
        <f>VLOOKUP($K229,УЧАСТНИКИ!$A$5:$K$1101,4,FALSE)</f>
        <v>#N/A</v>
      </c>
      <c r="D229" s="542" t="e">
        <f>VLOOKUP($K229,УЧАСТНИКИ!$A$5:$K$1101,8,FALSE)</f>
        <v>#N/A</v>
      </c>
      <c r="E229" s="540" t="e">
        <f>VLOOKUP($K229,УЧАСТНИКИ!$A$5:$K$1101,5,FALSE)</f>
        <v>#N/A</v>
      </c>
      <c r="F229" s="543">
        <v>172</v>
      </c>
      <c r="G229" s="543"/>
      <c r="H229" s="537" t="str">
        <f>IF(F229&lt;=ЕВСК!$F$22,"МС",IF(F229&lt;=ЕВСК!$G$22,"КМС",IF(F229&lt;=ЕВСК!$H$22,"1",IF(F229&lt;=ЕВСК!$I$22,"2",IF(F229&lt;=ЕВСК!$J$22,"3",IF(F229&lt;=ЕВСК!$K$22,"1юн",IF(F229&lt;=ЕВСК!$L$22,"2юн",IF(F229&lt;=ЕВСК!$M$22,"3юн",IF(F229&gt;ЕВСК!$M$22,"б/р")))))))))</f>
        <v>МС</v>
      </c>
      <c r="I229" s="541"/>
      <c r="J229" s="540" t="e">
        <f>VLOOKUP($K229,УЧАСТНИКИ!$A$5:$K$1101,10,FALSE)</f>
        <v>#N/A</v>
      </c>
      <c r="K229" s="544"/>
    </row>
    <row r="230" spans="1:11" s="366" customFormat="1" ht="25.5" hidden="1" customHeight="1" x14ac:dyDescent="0.25">
      <c r="A230" s="535">
        <v>35</v>
      </c>
      <c r="B230" s="540" t="e">
        <f>VLOOKUP($K230,УЧАСТНИКИ!$A$5:$K$1101,3,FALSE)</f>
        <v>#N/A</v>
      </c>
      <c r="C230" s="541" t="e">
        <f>VLOOKUP($K230,УЧАСТНИКИ!$A$5:$K$1101,4,FALSE)</f>
        <v>#N/A</v>
      </c>
      <c r="D230" s="542" t="e">
        <f>VLOOKUP($K230,УЧАСТНИКИ!$A$5:$K$1101,8,FALSE)</f>
        <v>#N/A</v>
      </c>
      <c r="E230" s="540" t="e">
        <f>VLOOKUP($K230,УЧАСТНИКИ!$A$5:$K$1101,5,FALSE)</f>
        <v>#N/A</v>
      </c>
      <c r="F230" s="543">
        <v>173</v>
      </c>
      <c r="G230" s="543"/>
      <c r="H230" s="537" t="str">
        <f>IF(F230&lt;=ЕВСК!$F$22,"МС",IF(F230&lt;=ЕВСК!$G$22,"КМС",IF(F230&lt;=ЕВСК!$H$22,"1",IF(F230&lt;=ЕВСК!$I$22,"2",IF(F230&lt;=ЕВСК!$J$22,"3",IF(F230&lt;=ЕВСК!$K$22,"1юн",IF(F230&lt;=ЕВСК!$L$22,"2юн",IF(F230&lt;=ЕВСК!$M$22,"3юн",IF(F230&gt;ЕВСК!$M$22,"б/р")))))))))</f>
        <v>МС</v>
      </c>
      <c r="I230" s="541"/>
      <c r="J230" s="540" t="e">
        <f>VLOOKUP($K230,УЧАСТНИКИ!$A$5:$K$1101,10,FALSE)</f>
        <v>#N/A</v>
      </c>
      <c r="K230" s="544"/>
    </row>
    <row r="231" spans="1:11" s="366" customFormat="1" ht="25.5" hidden="1" customHeight="1" x14ac:dyDescent="0.25">
      <c r="A231" s="535">
        <v>36</v>
      </c>
      <c r="B231" s="540" t="e">
        <f>VLOOKUP($K231,УЧАСТНИКИ!$A$5:$K$1101,3,FALSE)</f>
        <v>#N/A</v>
      </c>
      <c r="C231" s="541" t="e">
        <f>VLOOKUP($K231,УЧАСТНИКИ!$A$5:$K$1101,4,FALSE)</f>
        <v>#N/A</v>
      </c>
      <c r="D231" s="542" t="e">
        <f>VLOOKUP($K231,УЧАСТНИКИ!$A$5:$K$1101,8,FALSE)</f>
        <v>#N/A</v>
      </c>
      <c r="E231" s="540" t="e">
        <f>VLOOKUP($K231,УЧАСТНИКИ!$A$5:$K$1101,5,FALSE)</f>
        <v>#N/A</v>
      </c>
      <c r="F231" s="543">
        <v>174</v>
      </c>
      <c r="G231" s="543"/>
      <c r="H231" s="537" t="str">
        <f>IF(F231&lt;=ЕВСК!$F$22,"МС",IF(F231&lt;=ЕВСК!$G$22,"КМС",IF(F231&lt;=ЕВСК!$H$22,"1",IF(F231&lt;=ЕВСК!$I$22,"2",IF(F231&lt;=ЕВСК!$J$22,"3",IF(F231&lt;=ЕВСК!$K$22,"1юн",IF(F231&lt;=ЕВСК!$L$22,"2юн",IF(F231&lt;=ЕВСК!$M$22,"3юн",IF(F231&gt;ЕВСК!$M$22,"б/р")))))))))</f>
        <v>МС</v>
      </c>
      <c r="I231" s="541"/>
      <c r="J231" s="540" t="e">
        <f>VLOOKUP($K231,УЧАСТНИКИ!$A$5:$K$1101,10,FALSE)</f>
        <v>#N/A</v>
      </c>
      <c r="K231" s="544"/>
    </row>
    <row r="232" spans="1:11" s="366" customFormat="1" ht="25.5" hidden="1" customHeight="1" x14ac:dyDescent="0.25">
      <c r="A232" s="535">
        <v>37</v>
      </c>
      <c r="B232" s="540" t="e">
        <f>VLOOKUP($K232,УЧАСТНИКИ!$A$5:$K$1101,3,FALSE)</f>
        <v>#N/A</v>
      </c>
      <c r="C232" s="541" t="e">
        <f>VLOOKUP($K232,УЧАСТНИКИ!$A$5:$K$1101,4,FALSE)</f>
        <v>#N/A</v>
      </c>
      <c r="D232" s="542" t="e">
        <f>VLOOKUP($K232,УЧАСТНИКИ!$A$5:$K$1101,8,FALSE)</f>
        <v>#N/A</v>
      </c>
      <c r="E232" s="540" t="e">
        <f>VLOOKUP($K232,УЧАСТНИКИ!$A$5:$K$1101,5,FALSE)</f>
        <v>#N/A</v>
      </c>
      <c r="F232" s="543">
        <v>175</v>
      </c>
      <c r="G232" s="543"/>
      <c r="H232" s="537" t="str">
        <f>IF(F232&lt;=ЕВСК!$F$22,"МС",IF(F232&lt;=ЕВСК!$G$22,"КМС",IF(F232&lt;=ЕВСК!$H$22,"1",IF(F232&lt;=ЕВСК!$I$22,"2",IF(F232&lt;=ЕВСК!$J$22,"3",IF(F232&lt;=ЕВСК!$K$22,"1юн",IF(F232&lt;=ЕВСК!$L$22,"2юн",IF(F232&lt;=ЕВСК!$M$22,"3юн",IF(F232&gt;ЕВСК!$M$22,"б/р")))))))))</f>
        <v>МС</v>
      </c>
      <c r="I232" s="541"/>
      <c r="J232" s="540" t="e">
        <f>VLOOKUP($K232,УЧАСТНИКИ!$A$5:$K$1101,10,FALSE)</f>
        <v>#N/A</v>
      </c>
      <c r="K232" s="544"/>
    </row>
    <row r="233" spans="1:11" s="366" customFormat="1" ht="25.5" hidden="1" customHeight="1" x14ac:dyDescent="0.25">
      <c r="A233" s="535">
        <v>38</v>
      </c>
      <c r="B233" s="540" t="e">
        <f>VLOOKUP($K233,УЧАСТНИКИ!$A$5:$K$1101,3,FALSE)</f>
        <v>#N/A</v>
      </c>
      <c r="C233" s="541" t="e">
        <f>VLOOKUP($K233,УЧАСТНИКИ!$A$5:$K$1101,4,FALSE)</f>
        <v>#N/A</v>
      </c>
      <c r="D233" s="542" t="e">
        <f>VLOOKUP($K233,УЧАСТНИКИ!$A$5:$K$1101,8,FALSE)</f>
        <v>#N/A</v>
      </c>
      <c r="E233" s="540" t="e">
        <f>VLOOKUP($K233,УЧАСТНИКИ!$A$5:$K$1101,5,FALSE)</f>
        <v>#N/A</v>
      </c>
      <c r="F233" s="543">
        <v>176</v>
      </c>
      <c r="G233" s="543"/>
      <c r="H233" s="537" t="str">
        <f>IF(F233&lt;=ЕВСК!$F$22,"МС",IF(F233&lt;=ЕВСК!$G$22,"КМС",IF(F233&lt;=ЕВСК!$H$22,"1",IF(F233&lt;=ЕВСК!$I$22,"2",IF(F233&lt;=ЕВСК!$J$22,"3",IF(F233&lt;=ЕВСК!$K$22,"1юн",IF(F233&lt;=ЕВСК!$L$22,"2юн",IF(F233&lt;=ЕВСК!$M$22,"3юн",IF(F233&gt;ЕВСК!$M$22,"б/р")))))))))</f>
        <v>МС</v>
      </c>
      <c r="I233" s="541"/>
      <c r="J233" s="540" t="e">
        <f>VLOOKUP($K233,УЧАСТНИКИ!$A$5:$K$1101,10,FALSE)</f>
        <v>#N/A</v>
      </c>
      <c r="K233" s="544"/>
    </row>
    <row r="234" spans="1:11" s="366" customFormat="1" ht="25.5" hidden="1" customHeight="1" x14ac:dyDescent="0.25">
      <c r="A234" s="535">
        <v>39</v>
      </c>
      <c r="B234" s="540" t="e">
        <f>VLOOKUP($K234,УЧАСТНИКИ!$A$5:$K$1101,3,FALSE)</f>
        <v>#N/A</v>
      </c>
      <c r="C234" s="541" t="e">
        <f>VLOOKUP($K234,УЧАСТНИКИ!$A$5:$K$1101,4,FALSE)</f>
        <v>#N/A</v>
      </c>
      <c r="D234" s="542" t="e">
        <f>VLOOKUP($K234,УЧАСТНИКИ!$A$5:$K$1101,8,FALSE)</f>
        <v>#N/A</v>
      </c>
      <c r="E234" s="540" t="e">
        <f>VLOOKUP($K234,УЧАСТНИКИ!$A$5:$K$1101,5,FALSE)</f>
        <v>#N/A</v>
      </c>
      <c r="F234" s="543">
        <v>177</v>
      </c>
      <c r="G234" s="543"/>
      <c r="H234" s="537" t="str">
        <f>IF(F234&lt;=ЕВСК!$F$22,"МС",IF(F234&lt;=ЕВСК!$G$22,"КМС",IF(F234&lt;=ЕВСК!$H$22,"1",IF(F234&lt;=ЕВСК!$I$22,"2",IF(F234&lt;=ЕВСК!$J$22,"3",IF(F234&lt;=ЕВСК!$K$22,"1юн",IF(F234&lt;=ЕВСК!$L$22,"2юн",IF(F234&lt;=ЕВСК!$M$22,"3юн",IF(F234&gt;ЕВСК!$M$22,"б/р")))))))))</f>
        <v>МС</v>
      </c>
      <c r="I234" s="541"/>
      <c r="J234" s="540" t="e">
        <f>VLOOKUP($K234,УЧАСТНИКИ!$A$5:$K$1101,10,FALSE)</f>
        <v>#N/A</v>
      </c>
      <c r="K234" s="544"/>
    </row>
    <row r="235" spans="1:11" s="366" customFormat="1" ht="25.5" hidden="1" customHeight="1" x14ac:dyDescent="0.25">
      <c r="A235" s="535">
        <v>40</v>
      </c>
      <c r="B235" s="540" t="e">
        <f>VLOOKUP($K235,УЧАСТНИКИ!$A$5:$K$1101,3,FALSE)</f>
        <v>#N/A</v>
      </c>
      <c r="C235" s="541" t="e">
        <f>VLOOKUP($K235,УЧАСТНИКИ!$A$5:$K$1101,4,FALSE)</f>
        <v>#N/A</v>
      </c>
      <c r="D235" s="542" t="e">
        <f>VLOOKUP($K235,УЧАСТНИКИ!$A$5:$K$1101,8,FALSE)</f>
        <v>#N/A</v>
      </c>
      <c r="E235" s="540" t="e">
        <f>VLOOKUP($K235,УЧАСТНИКИ!$A$5:$K$1101,5,FALSE)</f>
        <v>#N/A</v>
      </c>
      <c r="F235" s="543">
        <v>178</v>
      </c>
      <c r="G235" s="543"/>
      <c r="H235" s="537" t="str">
        <f>IF(F235&lt;=ЕВСК!$F$22,"МС",IF(F235&lt;=ЕВСК!$G$22,"КМС",IF(F235&lt;=ЕВСК!$H$22,"1",IF(F235&lt;=ЕВСК!$I$22,"2",IF(F235&lt;=ЕВСК!$J$22,"3",IF(F235&lt;=ЕВСК!$K$22,"1юн",IF(F235&lt;=ЕВСК!$L$22,"2юн",IF(F235&lt;=ЕВСК!$M$22,"3юн",IF(F235&gt;ЕВСК!$M$22,"б/р")))))))))</f>
        <v>МС</v>
      </c>
      <c r="I235" s="541"/>
      <c r="J235" s="540" t="e">
        <f>VLOOKUP($K235,УЧАСТНИКИ!$A$5:$K$1101,10,FALSE)</f>
        <v>#N/A</v>
      </c>
      <c r="K235" s="544"/>
    </row>
    <row r="236" spans="1:11" s="366" customFormat="1" ht="25.5" hidden="1" customHeight="1" x14ac:dyDescent="0.25">
      <c r="A236" s="535">
        <v>41</v>
      </c>
      <c r="B236" s="540" t="e">
        <f>VLOOKUP($K236,УЧАСТНИКИ!$A$5:$K$1101,3,FALSE)</f>
        <v>#N/A</v>
      </c>
      <c r="C236" s="541" t="e">
        <f>VLOOKUP($K236,УЧАСТНИКИ!$A$5:$K$1101,4,FALSE)</f>
        <v>#N/A</v>
      </c>
      <c r="D236" s="542" t="e">
        <f>VLOOKUP($K236,УЧАСТНИКИ!$A$5:$K$1101,8,FALSE)</f>
        <v>#N/A</v>
      </c>
      <c r="E236" s="540" t="e">
        <f>VLOOKUP($K236,УЧАСТНИКИ!$A$5:$K$1101,5,FALSE)</f>
        <v>#N/A</v>
      </c>
      <c r="F236" s="543">
        <v>179</v>
      </c>
      <c r="G236" s="543"/>
      <c r="H236" s="537" t="str">
        <f>IF(F236&lt;=ЕВСК!$F$22,"МС",IF(F236&lt;=ЕВСК!$G$22,"КМС",IF(F236&lt;=ЕВСК!$H$22,"1",IF(F236&lt;=ЕВСК!$I$22,"2",IF(F236&lt;=ЕВСК!$J$22,"3",IF(F236&lt;=ЕВСК!$K$22,"1юн",IF(F236&lt;=ЕВСК!$L$22,"2юн",IF(F236&lt;=ЕВСК!$M$22,"3юн",IF(F236&gt;ЕВСК!$M$22,"б/р")))))))))</f>
        <v>МС</v>
      </c>
      <c r="I236" s="541"/>
      <c r="J236" s="540" t="e">
        <f>VLOOKUP($K236,УЧАСТНИКИ!$A$5:$K$1101,10,FALSE)</f>
        <v>#N/A</v>
      </c>
      <c r="K236" s="544"/>
    </row>
    <row r="237" spans="1:11" s="366" customFormat="1" ht="25.5" hidden="1" customHeight="1" x14ac:dyDescent="0.25">
      <c r="A237" s="535">
        <v>42</v>
      </c>
      <c r="B237" s="540" t="e">
        <f>VLOOKUP($K237,УЧАСТНИКИ!$A$5:$K$1101,3,FALSE)</f>
        <v>#N/A</v>
      </c>
      <c r="C237" s="541" t="e">
        <f>VLOOKUP($K237,УЧАСТНИКИ!$A$5:$K$1101,4,FALSE)</f>
        <v>#N/A</v>
      </c>
      <c r="D237" s="542" t="e">
        <f>VLOOKUP($K237,УЧАСТНИКИ!$A$5:$K$1101,8,FALSE)</f>
        <v>#N/A</v>
      </c>
      <c r="E237" s="540" t="e">
        <f>VLOOKUP($K237,УЧАСТНИКИ!$A$5:$K$1101,5,FALSE)</f>
        <v>#N/A</v>
      </c>
      <c r="F237" s="543">
        <v>180</v>
      </c>
      <c r="G237" s="543"/>
      <c r="H237" s="537" t="str">
        <f>IF(F237&lt;=ЕВСК!$F$22,"МС",IF(F237&lt;=ЕВСК!$G$22,"КМС",IF(F237&lt;=ЕВСК!$H$22,"1",IF(F237&lt;=ЕВСК!$I$22,"2",IF(F237&lt;=ЕВСК!$J$22,"3",IF(F237&lt;=ЕВСК!$K$22,"1юн",IF(F237&lt;=ЕВСК!$L$22,"2юн",IF(F237&lt;=ЕВСК!$M$22,"3юн",IF(F237&gt;ЕВСК!$M$22,"б/р")))))))))</f>
        <v>МС</v>
      </c>
      <c r="I237" s="541"/>
      <c r="J237" s="540" t="e">
        <f>VLOOKUP($K237,УЧАСТНИКИ!$A$5:$K$1101,10,FALSE)</f>
        <v>#N/A</v>
      </c>
      <c r="K237" s="544"/>
    </row>
    <row r="238" spans="1:11" s="366" customFormat="1" ht="38.25" hidden="1" customHeight="1" x14ac:dyDescent="0.25">
      <c r="A238" s="523"/>
      <c r="B238" s="523"/>
      <c r="C238" s="523"/>
      <c r="D238" s="523"/>
      <c r="E238" s="545"/>
      <c r="F238" s="523"/>
      <c r="G238" s="958"/>
      <c r="H238" s="523"/>
      <c r="I238" s="523"/>
      <c r="J238" s="523"/>
      <c r="K238" s="544"/>
    </row>
    <row r="239" spans="1:11" ht="22.5" customHeight="1" thickBot="1" x14ac:dyDescent="0.3">
      <c r="A239" s="1206" t="s">
        <v>1311</v>
      </c>
      <c r="B239" s="1206"/>
      <c r="C239" s="50"/>
      <c r="D239" s="48"/>
      <c r="E239" s="453"/>
      <c r="F239" s="49"/>
      <c r="G239" s="49"/>
      <c r="H239" s="1173"/>
      <c r="I239" s="1173"/>
      <c r="J239" s="49"/>
    </row>
    <row r="240" spans="1:11" ht="23.4" thickBot="1" x14ac:dyDescent="0.3">
      <c r="A240" s="549" t="s">
        <v>51</v>
      </c>
      <c r="B240" s="550" t="s">
        <v>63</v>
      </c>
      <c r="C240" s="550" t="s">
        <v>68</v>
      </c>
      <c r="D240" s="550" t="s">
        <v>9</v>
      </c>
      <c r="E240" s="550" t="s">
        <v>97</v>
      </c>
      <c r="F240" s="551" t="s">
        <v>19</v>
      </c>
      <c r="G240" s="551" t="s">
        <v>1285</v>
      </c>
      <c r="H240" s="550" t="s">
        <v>12</v>
      </c>
      <c r="I240" s="550" t="s">
        <v>13</v>
      </c>
      <c r="J240" s="552" t="s">
        <v>14</v>
      </c>
      <c r="K240" s="451" t="s">
        <v>434</v>
      </c>
    </row>
    <row r="241" spans="1:11" s="366" customFormat="1" ht="25.5" customHeight="1" x14ac:dyDescent="0.25">
      <c r="A241" s="996">
        <v>1</v>
      </c>
      <c r="B241" s="997" t="e">
        <f>VLOOKUP($K241,УЧАСТНИКИ!$A$5:$K$1101,3,FALSE)</f>
        <v>#N/A</v>
      </c>
      <c r="C241" s="998" t="e">
        <f>VLOOKUP($K241,УЧАСТНИКИ!$A$5:$K$1101,4,FALSE)</f>
        <v>#N/A</v>
      </c>
      <c r="D241" s="999" t="e">
        <f>VLOOKUP($K241,УЧАСТНИКИ!$A$5:$K$1101,8,FALSE)</f>
        <v>#N/A</v>
      </c>
      <c r="E241" s="997" t="e">
        <f>VLOOKUP($K241,УЧАСТНИКИ!$A$5:$K$1101,5,FALSE)</f>
        <v>#N/A</v>
      </c>
      <c r="F241" s="1000"/>
      <c r="G241" s="1000"/>
      <c r="H241" s="1001"/>
      <c r="I241" s="998"/>
      <c r="J241" s="1002" t="e">
        <f>VLOOKUP($K241,УЧАСТНИКИ!$A$5:$K$1101,10,FALSE)</f>
        <v>#N/A</v>
      </c>
      <c r="K241" s="544"/>
    </row>
    <row r="242" spans="1:11" s="366" customFormat="1" ht="25.5" customHeight="1" x14ac:dyDescent="0.25">
      <c r="A242" s="560">
        <v>2</v>
      </c>
      <c r="B242" s="561" t="e">
        <f>VLOOKUP($K242,УЧАСТНИКИ!$A$5:$K$1101,3,FALSE)</f>
        <v>#N/A</v>
      </c>
      <c r="C242" s="562" t="e">
        <f>VLOOKUP($K242,УЧАСТНИКИ!$A$5:$K$1101,4,FALSE)</f>
        <v>#N/A</v>
      </c>
      <c r="D242" s="536" t="e">
        <f>VLOOKUP($K242,УЧАСТНИКИ!$A$5:$K$1101,8,FALSE)</f>
        <v>#N/A</v>
      </c>
      <c r="E242" s="561" t="e">
        <f>VLOOKUP($K242,УЧАСТНИКИ!$A$5:$K$1101,5,FALSE)</f>
        <v>#N/A</v>
      </c>
      <c r="F242" s="563"/>
      <c r="G242" s="563"/>
      <c r="H242" s="537"/>
      <c r="I242" s="562"/>
      <c r="J242" s="564" t="e">
        <f>VLOOKUP($K242,УЧАСТНИКИ!$A$5:$K$1101,10,FALSE)</f>
        <v>#N/A</v>
      </c>
      <c r="K242" s="544"/>
    </row>
    <row r="243" spans="1:11" s="366" customFormat="1" ht="25.5" customHeight="1" x14ac:dyDescent="0.25">
      <c r="A243" s="560">
        <v>3</v>
      </c>
      <c r="B243" s="561" t="e">
        <f>VLOOKUP($K243,УЧАСТНИКИ!$A$5:$K$1101,3,FALSE)</f>
        <v>#N/A</v>
      </c>
      <c r="C243" s="562" t="e">
        <f>VLOOKUP($K243,УЧАСТНИКИ!$A$5:$K$1101,4,FALSE)</f>
        <v>#N/A</v>
      </c>
      <c r="D243" s="536" t="e">
        <f>VLOOKUP($K243,УЧАСТНИКИ!$A$5:$K$1101,8,FALSE)</f>
        <v>#N/A</v>
      </c>
      <c r="E243" s="561" t="e">
        <f>VLOOKUP($K243,УЧАСТНИКИ!$A$5:$K$1101,5,FALSE)</f>
        <v>#N/A</v>
      </c>
      <c r="F243" s="563"/>
      <c r="G243" s="563"/>
      <c r="H243" s="537"/>
      <c r="I243" s="562"/>
      <c r="J243" s="564" t="e">
        <f>VLOOKUP($K243,УЧАСТНИКИ!$A$5:$K$1101,10,FALSE)</f>
        <v>#N/A</v>
      </c>
      <c r="K243" s="544"/>
    </row>
    <row r="244" spans="1:11" s="366" customFormat="1" ht="25.5" customHeight="1" x14ac:dyDescent="0.25">
      <c r="A244" s="560">
        <v>4</v>
      </c>
      <c r="B244" s="561" t="e">
        <f>VLOOKUP($K244,УЧАСТНИКИ!$A$5:$K$1101,3,FALSE)</f>
        <v>#N/A</v>
      </c>
      <c r="C244" s="562" t="e">
        <f>VLOOKUP($K244,УЧАСТНИКИ!$A$5:$K$1101,4,FALSE)</f>
        <v>#N/A</v>
      </c>
      <c r="D244" s="536" t="e">
        <f>VLOOKUP($K244,УЧАСТНИКИ!$A$5:$K$1101,8,FALSE)</f>
        <v>#N/A</v>
      </c>
      <c r="E244" s="561" t="e">
        <f>VLOOKUP($K244,УЧАСТНИКИ!$A$5:$K$1101,5,FALSE)</f>
        <v>#N/A</v>
      </c>
      <c r="F244" s="563"/>
      <c r="G244" s="563"/>
      <c r="H244" s="537"/>
      <c r="I244" s="562"/>
      <c r="J244" s="564" t="e">
        <f>VLOOKUP($K244,УЧАСТНИКИ!$A$5:$K$1101,10,FALSE)</f>
        <v>#N/A</v>
      </c>
      <c r="K244" s="544"/>
    </row>
    <row r="245" spans="1:11" s="366" customFormat="1" ht="25.5" customHeight="1" x14ac:dyDescent="0.25">
      <c r="A245" s="560">
        <v>5</v>
      </c>
      <c r="B245" s="561" t="e">
        <f>VLOOKUP($K245,УЧАСТНИКИ!$A$5:$K$1101,3,FALSE)</f>
        <v>#N/A</v>
      </c>
      <c r="C245" s="562" t="e">
        <f>VLOOKUP($K245,УЧАСТНИКИ!$A$5:$K$1101,4,FALSE)</f>
        <v>#N/A</v>
      </c>
      <c r="D245" s="536" t="e">
        <f>VLOOKUP($K245,УЧАСТНИКИ!$A$5:$K$1101,8,FALSE)</f>
        <v>#N/A</v>
      </c>
      <c r="E245" s="561" t="e">
        <f>VLOOKUP($K245,УЧАСТНИКИ!$A$5:$K$1101,5,FALSE)</f>
        <v>#N/A</v>
      </c>
      <c r="F245" s="563"/>
      <c r="G245" s="563"/>
      <c r="H245" s="537"/>
      <c r="I245" s="562"/>
      <c r="J245" s="564" t="e">
        <f>VLOOKUP($K245,УЧАСТНИКИ!$A$5:$K$1101,10,FALSE)</f>
        <v>#N/A</v>
      </c>
      <c r="K245" s="544"/>
    </row>
    <row r="246" spans="1:11" s="366" customFormat="1" ht="25.5" customHeight="1" thickBot="1" x14ac:dyDescent="0.3">
      <c r="A246" s="964">
        <v>6</v>
      </c>
      <c r="B246" s="568" t="e">
        <f>VLOOKUP($K246,УЧАСТНИКИ!$A$5:$K$1101,3,FALSE)</f>
        <v>#N/A</v>
      </c>
      <c r="C246" s="569" t="e">
        <f>VLOOKUP($K246,УЧАСТНИКИ!$A$5:$K$1101,4,FALSE)</f>
        <v>#N/A</v>
      </c>
      <c r="D246" s="565" t="e">
        <f>VLOOKUP($K246,УЧАСТНИКИ!$A$5:$K$1101,8,FALSE)</f>
        <v>#N/A</v>
      </c>
      <c r="E246" s="568" t="e">
        <f>VLOOKUP($K246,УЧАСТНИКИ!$A$5:$K$1101,5,FALSE)</f>
        <v>#N/A</v>
      </c>
      <c r="F246" s="965"/>
      <c r="G246" s="965"/>
      <c r="H246" s="966"/>
      <c r="I246" s="569"/>
      <c r="J246" s="571" t="e">
        <f>VLOOKUP($K246,УЧАСТНИКИ!$A$5:$K$1101,10,FALSE)</f>
        <v>#N/A</v>
      </c>
      <c r="K246" s="544"/>
    </row>
    <row r="247" spans="1:11" s="366" customFormat="1" ht="25.5" hidden="1" customHeight="1" x14ac:dyDescent="0.25">
      <c r="A247" s="1194" t="s">
        <v>439</v>
      </c>
      <c r="B247" s="1195"/>
      <c r="C247" s="1196"/>
      <c r="D247" s="1197"/>
      <c r="E247" s="1197"/>
      <c r="F247" s="1197"/>
      <c r="G247" s="1197"/>
      <c r="H247" s="1197"/>
      <c r="I247" s="1197"/>
      <c r="J247" s="1198"/>
      <c r="K247" s="544"/>
    </row>
    <row r="248" spans="1:11" s="366" customFormat="1" ht="25.5" hidden="1" customHeight="1" x14ac:dyDescent="0.25">
      <c r="A248" s="120" t="s">
        <v>51</v>
      </c>
      <c r="B248" s="120" t="s">
        <v>63</v>
      </c>
      <c r="C248" s="120" t="s">
        <v>68</v>
      </c>
      <c r="D248" s="120" t="s">
        <v>9</v>
      </c>
      <c r="E248" s="120" t="s">
        <v>97</v>
      </c>
      <c r="F248" s="126" t="s">
        <v>19</v>
      </c>
      <c r="G248" s="126"/>
      <c r="H248" s="120" t="s">
        <v>12</v>
      </c>
      <c r="I248" s="120" t="s">
        <v>13</v>
      </c>
      <c r="J248" s="122" t="s">
        <v>14</v>
      </c>
      <c r="K248" s="546"/>
    </row>
    <row r="249" spans="1:11" s="366" customFormat="1" ht="25.5" hidden="1" customHeight="1" x14ac:dyDescent="0.25">
      <c r="A249" s="535">
        <v>1</v>
      </c>
      <c r="B249" s="540" t="e">
        <f>VLOOKUP($K249,УЧАСТНИКИ!$A$5:$K$1101,3,FALSE)</f>
        <v>#N/A</v>
      </c>
      <c r="C249" s="541" t="e">
        <f>VLOOKUP($K249,УЧАСТНИКИ!$A$5:$K$1101,4,FALSE)</f>
        <v>#N/A</v>
      </c>
      <c r="D249" s="542" t="e">
        <f>VLOOKUP($K249,УЧАСТНИКИ!$A$5:$K$1101,8,FALSE)</f>
        <v>#N/A</v>
      </c>
      <c r="E249" s="540" t="e">
        <f>VLOOKUP($K249,УЧАСТНИКИ!$A$5:$K$1101,5,FALSE)</f>
        <v>#N/A</v>
      </c>
      <c r="F249" s="543">
        <v>180</v>
      </c>
      <c r="G249" s="543"/>
      <c r="H249" s="537" t="str">
        <f>IF(F249&lt;=ЕВСК!$E$28,"МСМК",IF(F249&lt;=ЕВСК!$F$28,"МС",IF(F249&lt;=ЕВСК!$G$28,"КМС",IF(F249&lt;=ЕВСК!$H$28,"1",IF(F249&lt;=ЕВСК!$I$28,"2",IF(F249&lt;=ЕВСК!$J$28,"3",IF(F249&lt;=ЕВСК!$K$28,"1юн",IF(F249&lt;=ЕВСК!$L$28,"2юн",IF(F249&lt;=ЕВСК!$M$28,"3юн",IF(F249&gt;ЕВСК!$M$28,"б/р"))))))))))</f>
        <v>МСМК</v>
      </c>
      <c r="I249" s="541"/>
      <c r="J249" s="540" t="e">
        <f>VLOOKUP($K249,УЧАСТНИКИ!$A$5:$K$1101,10,FALSE)</f>
        <v>#N/A</v>
      </c>
      <c r="K249" s="544"/>
    </row>
    <row r="250" spans="1:11" s="366" customFormat="1" ht="25.5" hidden="1" customHeight="1" x14ac:dyDescent="0.25">
      <c r="A250" s="535">
        <v>2</v>
      </c>
      <c r="B250" s="540" t="e">
        <f>VLOOKUP($K250,УЧАСТНИКИ!$A$5:$K$1101,3,FALSE)</f>
        <v>#N/A</v>
      </c>
      <c r="C250" s="541" t="e">
        <f>VLOOKUP($K250,УЧАСТНИКИ!$A$5:$K$1101,4,FALSE)</f>
        <v>#N/A</v>
      </c>
      <c r="D250" s="542" t="e">
        <f>VLOOKUP($K250,УЧАСТНИКИ!$A$5:$K$1101,8,FALSE)</f>
        <v>#N/A</v>
      </c>
      <c r="E250" s="540" t="e">
        <f>VLOOKUP($K250,УЧАСТНИКИ!$A$5:$K$1101,5,FALSE)</f>
        <v>#N/A</v>
      </c>
      <c r="F250" s="543">
        <v>188</v>
      </c>
      <c r="G250" s="543"/>
      <c r="H250" s="537" t="str">
        <f>IF(F250&lt;=ЕВСК!$E$28,"МСМК",IF(F250&lt;=ЕВСК!$F$28,"МС",IF(F250&lt;=ЕВСК!$G$28,"КМС",IF(F250&lt;=ЕВСК!$H$28,"1",IF(F250&lt;=ЕВСК!$I$28,"2",IF(F250&lt;=ЕВСК!$J$28,"3",IF(F250&lt;=ЕВСК!$K$28,"1юн",IF(F250&lt;=ЕВСК!$L$28,"2юн",IF(F250&lt;=ЕВСК!$M$28,"3юн",IF(F250&gt;ЕВСК!$M$28,"б/р"))))))))))</f>
        <v>МСМК</v>
      </c>
      <c r="I250" s="541"/>
      <c r="J250" s="540" t="e">
        <f>VLOOKUP($K250,УЧАСТНИКИ!$A$5:$K$1101,10,FALSE)</f>
        <v>#N/A</v>
      </c>
      <c r="K250" s="544"/>
    </row>
    <row r="251" spans="1:11" s="366" customFormat="1" ht="25.5" hidden="1" customHeight="1" x14ac:dyDescent="0.25">
      <c r="A251" s="535">
        <v>3</v>
      </c>
      <c r="B251" s="540" t="e">
        <f>VLOOKUP($K251,УЧАСТНИКИ!$A$5:$K$1101,3,FALSE)</f>
        <v>#N/A</v>
      </c>
      <c r="C251" s="541" t="e">
        <f>VLOOKUP($K251,УЧАСТНИКИ!$A$5:$K$1101,4,FALSE)</f>
        <v>#N/A</v>
      </c>
      <c r="D251" s="542" t="e">
        <f>VLOOKUP($K251,УЧАСТНИКИ!$A$5:$K$1101,8,FALSE)</f>
        <v>#N/A</v>
      </c>
      <c r="E251" s="540" t="e">
        <f>VLOOKUP($K251,УЧАСТНИКИ!$A$5:$K$1101,5,FALSE)</f>
        <v>#N/A</v>
      </c>
      <c r="F251" s="543">
        <v>181</v>
      </c>
      <c r="G251" s="543"/>
      <c r="H251" s="537" t="str">
        <f>IF(F251&lt;=ЕВСК!$E$28,"МСМК",IF(F251&lt;=ЕВСК!$F$28,"МС",IF(F251&lt;=ЕВСК!$G$28,"КМС",IF(F251&lt;=ЕВСК!$H$28,"1",IF(F251&lt;=ЕВСК!$I$28,"2",IF(F251&lt;=ЕВСК!$J$28,"3",IF(F251&lt;=ЕВСК!$K$28,"1юн",IF(F251&lt;=ЕВСК!$L$28,"2юн",IF(F251&lt;=ЕВСК!$M$28,"3юн",IF(F251&gt;ЕВСК!$M$28,"б/р"))))))))))</f>
        <v>МСМК</v>
      </c>
      <c r="I251" s="541"/>
      <c r="J251" s="540" t="e">
        <f>VLOOKUP($K251,УЧАСТНИКИ!$A$5:$K$1101,10,FALSE)</f>
        <v>#N/A</v>
      </c>
      <c r="K251" s="544"/>
    </row>
    <row r="252" spans="1:11" s="366" customFormat="1" ht="25.5" hidden="1" customHeight="1" x14ac:dyDescent="0.25">
      <c r="A252" s="535">
        <v>4</v>
      </c>
      <c r="B252" s="540" t="e">
        <f>VLOOKUP($K252,УЧАСТНИКИ!$A$5:$K$1101,3,FALSE)</f>
        <v>#N/A</v>
      </c>
      <c r="C252" s="541" t="e">
        <f>VLOOKUP($K252,УЧАСТНИКИ!$A$5:$K$1101,4,FALSE)</f>
        <v>#N/A</v>
      </c>
      <c r="D252" s="542" t="e">
        <f>VLOOKUP($K252,УЧАСТНИКИ!$A$5:$K$1101,8,FALSE)</f>
        <v>#N/A</v>
      </c>
      <c r="E252" s="540" t="e">
        <f>VLOOKUP($K252,УЧАСТНИКИ!$A$5:$K$1101,5,FALSE)</f>
        <v>#N/A</v>
      </c>
      <c r="F252" s="543">
        <v>174</v>
      </c>
      <c r="G252" s="543"/>
      <c r="H252" s="537" t="str">
        <f>IF(F252&lt;=ЕВСК!$E$28,"МСМК",IF(F252&lt;=ЕВСК!$F$28,"МС",IF(F252&lt;=ЕВСК!$G$28,"КМС",IF(F252&lt;=ЕВСК!$H$28,"1",IF(F252&lt;=ЕВСК!$I$28,"2",IF(F252&lt;=ЕВСК!$J$28,"3",IF(F252&lt;=ЕВСК!$K$28,"1юн",IF(F252&lt;=ЕВСК!$L$28,"2юн",IF(F252&lt;=ЕВСК!$M$28,"3юн",IF(F252&gt;ЕВСК!$M$28,"б/р"))))))))))</f>
        <v>МСМК</v>
      </c>
      <c r="I252" s="541"/>
      <c r="J252" s="540" t="e">
        <f>VLOOKUP($K252,УЧАСТНИКИ!$A$5:$K$1101,10,FALSE)</f>
        <v>#N/A</v>
      </c>
      <c r="K252" s="544"/>
    </row>
    <row r="253" spans="1:11" s="366" customFormat="1" ht="25.5" hidden="1" customHeight="1" x14ac:dyDescent="0.25">
      <c r="A253" s="535">
        <v>5</v>
      </c>
      <c r="B253" s="540" t="e">
        <f>VLOOKUP($K253,УЧАСТНИКИ!$A$5:$K$1101,3,FALSE)</f>
        <v>#N/A</v>
      </c>
      <c r="C253" s="541" t="e">
        <f>VLOOKUP($K253,УЧАСТНИКИ!$A$5:$K$1101,4,FALSE)</f>
        <v>#N/A</v>
      </c>
      <c r="D253" s="542" t="e">
        <f>VLOOKUP($K253,УЧАСТНИКИ!$A$5:$K$1101,8,FALSE)</f>
        <v>#N/A</v>
      </c>
      <c r="E253" s="540" t="e">
        <f>VLOOKUP($K253,УЧАСТНИКИ!$A$5:$K$1101,5,FALSE)</f>
        <v>#N/A</v>
      </c>
      <c r="F253" s="543">
        <v>167</v>
      </c>
      <c r="G253" s="543"/>
      <c r="H253" s="537" t="str">
        <f>IF(F253&lt;=ЕВСК!$E$28,"МСМК",IF(F253&lt;=ЕВСК!$F$28,"МС",IF(F253&lt;=ЕВСК!$G$28,"КМС",IF(F253&lt;=ЕВСК!$H$28,"1",IF(F253&lt;=ЕВСК!$I$28,"2",IF(F253&lt;=ЕВСК!$J$28,"3",IF(F253&lt;=ЕВСК!$K$28,"1юн",IF(F253&lt;=ЕВСК!$L$28,"2юн",IF(F253&lt;=ЕВСК!$M$28,"3юн",IF(F253&gt;ЕВСК!$M$28,"б/р"))))))))))</f>
        <v>МСМК</v>
      </c>
      <c r="I253" s="541"/>
      <c r="J253" s="540" t="e">
        <f>VLOOKUP($K253,УЧАСТНИКИ!$A$5:$K$1101,10,FALSE)</f>
        <v>#N/A</v>
      </c>
      <c r="K253" s="544"/>
    </row>
    <row r="254" spans="1:11" s="366" customFormat="1" ht="25.5" hidden="1" customHeight="1" x14ac:dyDescent="0.25">
      <c r="A254" s="535">
        <v>6</v>
      </c>
      <c r="B254" s="540" t="e">
        <f>VLOOKUP($K254,УЧАСТНИКИ!$A$5:$K$1101,3,FALSE)</f>
        <v>#N/A</v>
      </c>
      <c r="C254" s="541" t="e">
        <f>VLOOKUP($K254,УЧАСТНИКИ!$A$5:$K$1101,4,FALSE)</f>
        <v>#N/A</v>
      </c>
      <c r="D254" s="542" t="e">
        <f>VLOOKUP($K254,УЧАСТНИКИ!$A$5:$K$1101,8,FALSE)</f>
        <v>#N/A</v>
      </c>
      <c r="E254" s="540" t="e">
        <f>VLOOKUP($K254,УЧАСТНИКИ!$A$5:$K$1101,5,FALSE)</f>
        <v>#N/A</v>
      </c>
      <c r="F254" s="543">
        <v>160</v>
      </c>
      <c r="G254" s="543"/>
      <c r="H254" s="537" t="str">
        <f>IF(F254&lt;=ЕВСК!$E$28,"МСМК",IF(F254&lt;=ЕВСК!$F$28,"МС",IF(F254&lt;=ЕВСК!$G$28,"КМС",IF(F254&lt;=ЕВСК!$H$28,"1",IF(F254&lt;=ЕВСК!$I$28,"2",IF(F254&lt;=ЕВСК!$J$28,"3",IF(F254&lt;=ЕВСК!$K$28,"1юн",IF(F254&lt;=ЕВСК!$L$28,"2юн",IF(F254&lt;=ЕВСК!$M$28,"3юн",IF(F254&gt;ЕВСК!$M$28,"б/р"))))))))))</f>
        <v>МСМК</v>
      </c>
      <c r="I254" s="541"/>
      <c r="J254" s="540" t="e">
        <f>VLOOKUP($K254,УЧАСТНИКИ!$A$5:$K$1101,10,FALSE)</f>
        <v>#N/A</v>
      </c>
      <c r="K254" s="544"/>
    </row>
    <row r="255" spans="1:11" s="366" customFormat="1" ht="25.5" hidden="1" customHeight="1" x14ac:dyDescent="0.25">
      <c r="A255" s="535">
        <v>7</v>
      </c>
      <c r="B255" s="540" t="e">
        <f>VLOOKUP($K255,УЧАСТНИКИ!$A$5:$K$1101,3,FALSE)</f>
        <v>#N/A</v>
      </c>
      <c r="C255" s="541" t="e">
        <f>VLOOKUP($K255,УЧАСТНИКИ!$A$5:$K$1101,4,FALSE)</f>
        <v>#N/A</v>
      </c>
      <c r="D255" s="542" t="e">
        <f>VLOOKUP($K255,УЧАСТНИКИ!$A$5:$K$1101,8,FALSE)</f>
        <v>#N/A</v>
      </c>
      <c r="E255" s="540" t="e">
        <f>VLOOKUP($K255,УЧАСТНИКИ!$A$5:$K$1101,5,FALSE)</f>
        <v>#N/A</v>
      </c>
      <c r="F255" s="543">
        <v>153</v>
      </c>
      <c r="G255" s="543"/>
      <c r="H255" s="537" t="str">
        <f>IF(F255&lt;=ЕВСК!$E$28,"МСМК",IF(F255&lt;=ЕВСК!$F$28,"МС",IF(F255&lt;=ЕВСК!$G$28,"КМС",IF(F255&lt;=ЕВСК!$H$28,"1",IF(F255&lt;=ЕВСК!$I$28,"2",IF(F255&lt;=ЕВСК!$J$28,"3",IF(F255&lt;=ЕВСК!$K$28,"1юн",IF(F255&lt;=ЕВСК!$L$28,"2юн",IF(F255&lt;=ЕВСК!$M$28,"3юн",IF(F255&gt;ЕВСК!$M$28,"б/р"))))))))))</f>
        <v>МСМК</v>
      </c>
      <c r="I255" s="541"/>
      <c r="J255" s="540" t="e">
        <f>VLOOKUP($K255,УЧАСТНИКИ!$A$5:$K$1101,10,FALSE)</f>
        <v>#N/A</v>
      </c>
      <c r="K255" s="544"/>
    </row>
    <row r="256" spans="1:11" s="366" customFormat="1" ht="25.5" hidden="1" customHeight="1" x14ac:dyDescent="0.25">
      <c r="A256" s="535">
        <v>8</v>
      </c>
      <c r="B256" s="540" t="e">
        <f>VLOOKUP($K256,УЧАСТНИКИ!$A$5:$K$1101,3,FALSE)</f>
        <v>#N/A</v>
      </c>
      <c r="C256" s="541" t="e">
        <f>VLOOKUP($K256,УЧАСТНИКИ!$A$5:$K$1101,4,FALSE)</f>
        <v>#N/A</v>
      </c>
      <c r="D256" s="542" t="e">
        <f>VLOOKUP($K256,УЧАСТНИКИ!$A$5:$K$1101,8,FALSE)</f>
        <v>#N/A</v>
      </c>
      <c r="E256" s="540" t="e">
        <f>VLOOKUP($K256,УЧАСТНИКИ!$A$5:$K$1101,5,FALSE)</f>
        <v>#N/A</v>
      </c>
      <c r="F256" s="543">
        <v>146</v>
      </c>
      <c r="G256" s="543"/>
      <c r="H256" s="537" t="str">
        <f>IF(F256&lt;=ЕВСК!$E$28,"МСМК",IF(F256&lt;=ЕВСК!$F$28,"МС",IF(F256&lt;=ЕВСК!$G$28,"КМС",IF(F256&lt;=ЕВСК!$H$28,"1",IF(F256&lt;=ЕВСК!$I$28,"2",IF(F256&lt;=ЕВСК!$J$28,"3",IF(F256&lt;=ЕВСК!$K$28,"1юн",IF(F256&lt;=ЕВСК!$L$28,"2юн",IF(F256&lt;=ЕВСК!$M$28,"3юн",IF(F256&gt;ЕВСК!$M$28,"б/р"))))))))))</f>
        <v>МСМК</v>
      </c>
      <c r="I256" s="541"/>
      <c r="J256" s="540" t="e">
        <f>VLOOKUP($K256,УЧАСТНИКИ!$A$5:$K$1101,10,FALSE)</f>
        <v>#N/A</v>
      </c>
      <c r="K256" s="544"/>
    </row>
    <row r="257" spans="1:11" s="366" customFormat="1" ht="25.5" hidden="1" customHeight="1" x14ac:dyDescent="0.25">
      <c r="A257" s="535">
        <v>9</v>
      </c>
      <c r="B257" s="540" t="e">
        <f>VLOOKUP($K257,УЧАСТНИКИ!$A$5:$K$1101,3,FALSE)</f>
        <v>#N/A</v>
      </c>
      <c r="C257" s="541" t="e">
        <f>VLOOKUP($K257,УЧАСТНИКИ!$A$5:$K$1101,4,FALSE)</f>
        <v>#N/A</v>
      </c>
      <c r="D257" s="542" t="e">
        <f>VLOOKUP($K257,УЧАСТНИКИ!$A$5:$K$1101,8,FALSE)</f>
        <v>#N/A</v>
      </c>
      <c r="E257" s="540" t="e">
        <f>VLOOKUP($K257,УЧАСТНИКИ!$A$5:$K$1101,5,FALSE)</f>
        <v>#N/A</v>
      </c>
      <c r="F257" s="543">
        <v>147</v>
      </c>
      <c r="G257" s="543"/>
      <c r="H257" s="537" t="str">
        <f>IF(F257&lt;=ЕВСК!$E$28,"МСМК",IF(F257&lt;=ЕВСК!$F$28,"МС",IF(F257&lt;=ЕВСК!$G$28,"КМС",IF(F257&lt;=ЕВСК!$H$28,"1",IF(F257&lt;=ЕВСК!$I$28,"2",IF(F257&lt;=ЕВСК!$J$28,"3",IF(F257&lt;=ЕВСК!$K$28,"1юн",IF(F257&lt;=ЕВСК!$L$28,"2юн",IF(F257&lt;=ЕВСК!$M$28,"3юн",IF(F257&gt;ЕВСК!$M$28,"б/р"))))))))))</f>
        <v>МСМК</v>
      </c>
      <c r="I257" s="541"/>
      <c r="J257" s="540" t="e">
        <f>VLOOKUP($K257,УЧАСТНИКИ!$A$5:$K$1101,10,FALSE)</f>
        <v>#N/A</v>
      </c>
      <c r="K257" s="544"/>
    </row>
    <row r="258" spans="1:11" s="366" customFormat="1" ht="25.5" hidden="1" customHeight="1" x14ac:dyDescent="0.25">
      <c r="A258" s="535">
        <v>10</v>
      </c>
      <c r="B258" s="540" t="e">
        <f>VLOOKUP($K258,УЧАСТНИКИ!$A$5:$K$1101,3,FALSE)</f>
        <v>#N/A</v>
      </c>
      <c r="C258" s="541" t="e">
        <f>VLOOKUP($K258,УЧАСТНИКИ!$A$5:$K$1101,4,FALSE)</f>
        <v>#N/A</v>
      </c>
      <c r="D258" s="542" t="e">
        <f>VLOOKUP($K258,УЧАСТНИКИ!$A$5:$K$1101,8,FALSE)</f>
        <v>#N/A</v>
      </c>
      <c r="E258" s="540" t="e">
        <f>VLOOKUP($K258,УЧАСТНИКИ!$A$5:$K$1101,5,FALSE)</f>
        <v>#N/A</v>
      </c>
      <c r="F258" s="543">
        <v>148</v>
      </c>
      <c r="G258" s="543"/>
      <c r="H258" s="537" t="str">
        <f>IF(F258&lt;=ЕВСК!$E$28,"МСМК",IF(F258&lt;=ЕВСК!$F$28,"МС",IF(F258&lt;=ЕВСК!$G$28,"КМС",IF(F258&lt;=ЕВСК!$H$28,"1",IF(F258&lt;=ЕВСК!$I$28,"2",IF(F258&lt;=ЕВСК!$J$28,"3",IF(F258&lt;=ЕВСК!$K$28,"1юн",IF(F258&lt;=ЕВСК!$L$28,"2юн",IF(F258&lt;=ЕВСК!$M$28,"3юн",IF(F258&gt;ЕВСК!$M$28,"б/р"))))))))))</f>
        <v>МСМК</v>
      </c>
      <c r="I258" s="541"/>
      <c r="J258" s="540" t="e">
        <f>VLOOKUP($K258,УЧАСТНИКИ!$A$5:$K$1101,10,FALSE)</f>
        <v>#N/A</v>
      </c>
      <c r="K258" s="544"/>
    </row>
    <row r="259" spans="1:11" s="366" customFormat="1" ht="25.5" hidden="1" customHeight="1" x14ac:dyDescent="0.25">
      <c r="A259" s="535">
        <v>11</v>
      </c>
      <c r="B259" s="540" t="e">
        <f>VLOOKUP($K259,УЧАСТНИКИ!$A$5:$K$1101,3,FALSE)</f>
        <v>#N/A</v>
      </c>
      <c r="C259" s="541" t="e">
        <f>VLOOKUP($K259,УЧАСТНИКИ!$A$5:$K$1101,4,FALSE)</f>
        <v>#N/A</v>
      </c>
      <c r="D259" s="542" t="e">
        <f>VLOOKUP($K259,УЧАСТНИКИ!$A$5:$K$1101,8,FALSE)</f>
        <v>#N/A</v>
      </c>
      <c r="E259" s="540" t="e">
        <f>VLOOKUP($K259,УЧАСТНИКИ!$A$5:$K$1101,5,FALSE)</f>
        <v>#N/A</v>
      </c>
      <c r="F259" s="543">
        <v>149</v>
      </c>
      <c r="G259" s="543"/>
      <c r="H259" s="537" t="str">
        <f>IF(F259&lt;=ЕВСК!$E$28,"МСМК",IF(F259&lt;=ЕВСК!$F$28,"МС",IF(F259&lt;=ЕВСК!$G$28,"КМС",IF(F259&lt;=ЕВСК!$H$28,"1",IF(F259&lt;=ЕВСК!$I$28,"2",IF(F259&lt;=ЕВСК!$J$28,"3",IF(F259&lt;=ЕВСК!$K$28,"1юн",IF(F259&lt;=ЕВСК!$L$28,"2юн",IF(F259&lt;=ЕВСК!$M$28,"3юн",IF(F259&gt;ЕВСК!$M$28,"б/р"))))))))))</f>
        <v>МСМК</v>
      </c>
      <c r="I259" s="541"/>
      <c r="J259" s="540" t="e">
        <f>VLOOKUP($K259,УЧАСТНИКИ!$A$5:$K$1101,10,FALSE)</f>
        <v>#N/A</v>
      </c>
      <c r="K259" s="544"/>
    </row>
    <row r="260" spans="1:11" s="366" customFormat="1" ht="25.5" hidden="1" customHeight="1" x14ac:dyDescent="0.25">
      <c r="A260" s="535">
        <v>12</v>
      </c>
      <c r="B260" s="540" t="e">
        <f>VLOOKUP($K260,УЧАСТНИКИ!$A$5:$K$1101,3,FALSE)</f>
        <v>#N/A</v>
      </c>
      <c r="C260" s="541" t="e">
        <f>VLOOKUP($K260,УЧАСТНИКИ!$A$5:$K$1101,4,FALSE)</f>
        <v>#N/A</v>
      </c>
      <c r="D260" s="542" t="e">
        <f>VLOOKUP($K260,УЧАСТНИКИ!$A$5:$K$1101,8,FALSE)</f>
        <v>#N/A</v>
      </c>
      <c r="E260" s="540" t="e">
        <f>VLOOKUP($K260,УЧАСТНИКИ!$A$5:$K$1101,5,FALSE)</f>
        <v>#N/A</v>
      </c>
      <c r="F260" s="543">
        <v>150</v>
      </c>
      <c r="G260" s="543"/>
      <c r="H260" s="537" t="str">
        <f>IF(F260&lt;=ЕВСК!$E$28,"МСМК",IF(F260&lt;=ЕВСК!$F$28,"МС",IF(F260&lt;=ЕВСК!$G$28,"КМС",IF(F260&lt;=ЕВСК!$H$28,"1",IF(F260&lt;=ЕВСК!$I$28,"2",IF(F260&lt;=ЕВСК!$J$28,"3",IF(F260&lt;=ЕВСК!$K$28,"1юн",IF(F260&lt;=ЕВСК!$L$28,"2юн",IF(F260&lt;=ЕВСК!$M$28,"3юн",IF(F260&gt;ЕВСК!$M$28,"б/р"))))))))))</f>
        <v>МСМК</v>
      </c>
      <c r="I260" s="541"/>
      <c r="J260" s="540" t="e">
        <f>VLOOKUP($K260,УЧАСТНИКИ!$A$5:$K$1101,10,FALSE)</f>
        <v>#N/A</v>
      </c>
      <c r="K260" s="544"/>
    </row>
    <row r="261" spans="1:11" s="366" customFormat="1" ht="25.5" hidden="1" customHeight="1" x14ac:dyDescent="0.25">
      <c r="A261" s="535">
        <v>13</v>
      </c>
      <c r="B261" s="540" t="e">
        <f>VLOOKUP($K261,УЧАСТНИКИ!$A$5:$K$1101,3,FALSE)</f>
        <v>#N/A</v>
      </c>
      <c r="C261" s="541" t="e">
        <f>VLOOKUP($K261,УЧАСТНИКИ!$A$5:$K$1101,4,FALSE)</f>
        <v>#N/A</v>
      </c>
      <c r="D261" s="542" t="e">
        <f>VLOOKUP($K261,УЧАСТНИКИ!$A$5:$K$1101,8,FALSE)</f>
        <v>#N/A</v>
      </c>
      <c r="E261" s="540" t="e">
        <f>VLOOKUP($K261,УЧАСТНИКИ!$A$5:$K$1101,5,FALSE)</f>
        <v>#N/A</v>
      </c>
      <c r="F261" s="543">
        <v>151</v>
      </c>
      <c r="G261" s="543"/>
      <c r="H261" s="537" t="str">
        <f>IF(F261&lt;=ЕВСК!$E$28,"МСМК",IF(F261&lt;=ЕВСК!$F$28,"МС",IF(F261&lt;=ЕВСК!$G$28,"КМС",IF(F261&lt;=ЕВСК!$H$28,"1",IF(F261&lt;=ЕВСК!$I$28,"2",IF(F261&lt;=ЕВСК!$J$28,"3",IF(F261&lt;=ЕВСК!$K$28,"1юн",IF(F261&lt;=ЕВСК!$L$28,"2юн",IF(F261&lt;=ЕВСК!$M$28,"3юн",IF(F261&gt;ЕВСК!$M$28,"б/р"))))))))))</f>
        <v>МСМК</v>
      </c>
      <c r="I261" s="541"/>
      <c r="J261" s="540" t="e">
        <f>VLOOKUP($K261,УЧАСТНИКИ!$A$5:$K$1101,10,FALSE)</f>
        <v>#N/A</v>
      </c>
      <c r="K261" s="544"/>
    </row>
    <row r="262" spans="1:11" s="366" customFormat="1" ht="25.5" hidden="1" customHeight="1" x14ac:dyDescent="0.25">
      <c r="A262" s="535">
        <v>14</v>
      </c>
      <c r="B262" s="540" t="e">
        <f>VLOOKUP($K262,УЧАСТНИКИ!$A$5:$K$1101,3,FALSE)</f>
        <v>#N/A</v>
      </c>
      <c r="C262" s="541" t="e">
        <f>VLOOKUP($K262,УЧАСТНИКИ!$A$5:$K$1101,4,FALSE)</f>
        <v>#N/A</v>
      </c>
      <c r="D262" s="542" t="e">
        <f>VLOOKUP($K262,УЧАСТНИКИ!$A$5:$K$1101,8,FALSE)</f>
        <v>#N/A</v>
      </c>
      <c r="E262" s="540" t="e">
        <f>VLOOKUP($K262,УЧАСТНИКИ!$A$5:$K$1101,5,FALSE)</f>
        <v>#N/A</v>
      </c>
      <c r="F262" s="543">
        <v>152</v>
      </c>
      <c r="G262" s="543"/>
      <c r="H262" s="537" t="str">
        <f>IF(F262&lt;=ЕВСК!$E$28,"МСМК",IF(F262&lt;=ЕВСК!$F$28,"МС",IF(F262&lt;=ЕВСК!$G$28,"КМС",IF(F262&lt;=ЕВСК!$H$28,"1",IF(F262&lt;=ЕВСК!$I$28,"2",IF(F262&lt;=ЕВСК!$J$28,"3",IF(F262&lt;=ЕВСК!$K$28,"1юн",IF(F262&lt;=ЕВСК!$L$28,"2юн",IF(F262&lt;=ЕВСК!$M$28,"3юн",IF(F262&gt;ЕВСК!$M$28,"б/р"))))))))))</f>
        <v>МСМК</v>
      </c>
      <c r="I262" s="541"/>
      <c r="J262" s="540" t="e">
        <f>VLOOKUP($K262,УЧАСТНИКИ!$A$5:$K$1101,10,FALSE)</f>
        <v>#N/A</v>
      </c>
      <c r="K262" s="544"/>
    </row>
    <row r="263" spans="1:11" s="366" customFormat="1" ht="25.5" hidden="1" customHeight="1" x14ac:dyDescent="0.25">
      <c r="A263" s="535">
        <v>15</v>
      </c>
      <c r="B263" s="540" t="e">
        <f>VLOOKUP($K263,УЧАСТНИКИ!$A$5:$K$1101,3,FALSE)</f>
        <v>#N/A</v>
      </c>
      <c r="C263" s="541" t="e">
        <f>VLOOKUP($K263,УЧАСТНИКИ!$A$5:$K$1101,4,FALSE)</f>
        <v>#N/A</v>
      </c>
      <c r="D263" s="542" t="e">
        <f>VLOOKUP($K263,УЧАСТНИКИ!$A$5:$K$1101,8,FALSE)</f>
        <v>#N/A</v>
      </c>
      <c r="E263" s="540" t="e">
        <f>VLOOKUP($K263,УЧАСТНИКИ!$A$5:$K$1101,5,FALSE)</f>
        <v>#N/A</v>
      </c>
      <c r="F263" s="543">
        <v>153</v>
      </c>
      <c r="G263" s="543"/>
      <c r="H263" s="537" t="str">
        <f>IF(F263&lt;=ЕВСК!$E$28,"МСМК",IF(F263&lt;=ЕВСК!$F$28,"МС",IF(F263&lt;=ЕВСК!$G$28,"КМС",IF(F263&lt;=ЕВСК!$H$28,"1",IF(F263&lt;=ЕВСК!$I$28,"2",IF(F263&lt;=ЕВСК!$J$28,"3",IF(F263&lt;=ЕВСК!$K$28,"1юн",IF(F263&lt;=ЕВСК!$L$28,"2юн",IF(F263&lt;=ЕВСК!$M$28,"3юн",IF(F263&gt;ЕВСК!$M$28,"б/р"))))))))))</f>
        <v>МСМК</v>
      </c>
      <c r="I263" s="541"/>
      <c r="J263" s="540" t="e">
        <f>VLOOKUP($K263,УЧАСТНИКИ!$A$5:$K$1101,10,FALSE)</f>
        <v>#N/A</v>
      </c>
      <c r="K263" s="544"/>
    </row>
    <row r="264" spans="1:11" s="366" customFormat="1" ht="25.5" hidden="1" customHeight="1" x14ac:dyDescent="0.25">
      <c r="A264" s="535">
        <v>16</v>
      </c>
      <c r="B264" s="540" t="e">
        <f>VLOOKUP($K264,УЧАСТНИКИ!$A$5:$K$1101,3,FALSE)</f>
        <v>#N/A</v>
      </c>
      <c r="C264" s="541" t="e">
        <f>VLOOKUP($K264,УЧАСТНИКИ!$A$5:$K$1101,4,FALSE)</f>
        <v>#N/A</v>
      </c>
      <c r="D264" s="542" t="e">
        <f>VLOOKUP($K264,УЧАСТНИКИ!$A$5:$K$1101,8,FALSE)</f>
        <v>#N/A</v>
      </c>
      <c r="E264" s="540" t="e">
        <f>VLOOKUP($K264,УЧАСТНИКИ!$A$5:$K$1101,5,FALSE)</f>
        <v>#N/A</v>
      </c>
      <c r="F264" s="543">
        <v>154</v>
      </c>
      <c r="G264" s="543"/>
      <c r="H264" s="537" t="str">
        <f>IF(F264&lt;=ЕВСК!$E$28,"МСМК",IF(F264&lt;=ЕВСК!$F$28,"МС",IF(F264&lt;=ЕВСК!$G$28,"КМС",IF(F264&lt;=ЕВСК!$H$28,"1",IF(F264&lt;=ЕВСК!$I$28,"2",IF(F264&lt;=ЕВСК!$J$28,"3",IF(F264&lt;=ЕВСК!$K$28,"1юн",IF(F264&lt;=ЕВСК!$L$28,"2юн",IF(F264&lt;=ЕВСК!$M$28,"3юн",IF(F264&gt;ЕВСК!$M$28,"б/р"))))))))))</f>
        <v>МСМК</v>
      </c>
      <c r="I264" s="541"/>
      <c r="J264" s="540" t="e">
        <f>VLOOKUP($K264,УЧАСТНИКИ!$A$5:$K$1101,10,FALSE)</f>
        <v>#N/A</v>
      </c>
      <c r="K264" s="544"/>
    </row>
    <row r="265" spans="1:11" s="366" customFormat="1" ht="25.5" hidden="1" customHeight="1" x14ac:dyDescent="0.25">
      <c r="A265" s="535">
        <v>17</v>
      </c>
      <c r="B265" s="540" t="e">
        <f>VLOOKUP($K265,УЧАСТНИКИ!$A$5:$K$1101,3,FALSE)</f>
        <v>#N/A</v>
      </c>
      <c r="C265" s="541" t="e">
        <f>VLOOKUP($K265,УЧАСТНИКИ!$A$5:$K$1101,4,FALSE)</f>
        <v>#N/A</v>
      </c>
      <c r="D265" s="542" t="e">
        <f>VLOOKUP($K265,УЧАСТНИКИ!$A$5:$K$1101,8,FALSE)</f>
        <v>#N/A</v>
      </c>
      <c r="E265" s="540" t="e">
        <f>VLOOKUP($K265,УЧАСТНИКИ!$A$5:$K$1101,5,FALSE)</f>
        <v>#N/A</v>
      </c>
      <c r="F265" s="543">
        <v>155</v>
      </c>
      <c r="G265" s="543"/>
      <c r="H265" s="537" t="str">
        <f>IF(F265&lt;=ЕВСК!$E$28,"МСМК",IF(F265&lt;=ЕВСК!$F$28,"МС",IF(F265&lt;=ЕВСК!$G$28,"КМС",IF(F265&lt;=ЕВСК!$H$28,"1",IF(F265&lt;=ЕВСК!$I$28,"2",IF(F265&lt;=ЕВСК!$J$28,"3",IF(F265&lt;=ЕВСК!$K$28,"1юн",IF(F265&lt;=ЕВСК!$L$28,"2юн",IF(F265&lt;=ЕВСК!$M$28,"3юн",IF(F265&gt;ЕВСК!$M$28,"б/р"))))))))))</f>
        <v>МСМК</v>
      </c>
      <c r="I265" s="541"/>
      <c r="J265" s="540" t="e">
        <f>VLOOKUP($K265,УЧАСТНИКИ!$A$5:$K$1101,10,FALSE)</f>
        <v>#N/A</v>
      </c>
      <c r="K265" s="544"/>
    </row>
    <row r="266" spans="1:11" s="366" customFormat="1" ht="25.5" hidden="1" customHeight="1" x14ac:dyDescent="0.25">
      <c r="A266" s="535">
        <v>18</v>
      </c>
      <c r="B266" s="540" t="e">
        <f>VLOOKUP($K266,УЧАСТНИКИ!$A$5:$K$1101,3,FALSE)</f>
        <v>#N/A</v>
      </c>
      <c r="C266" s="541" t="e">
        <f>VLOOKUP($K266,УЧАСТНИКИ!$A$5:$K$1101,4,FALSE)</f>
        <v>#N/A</v>
      </c>
      <c r="D266" s="542" t="e">
        <f>VLOOKUP($K266,УЧАСТНИКИ!$A$5:$K$1101,8,FALSE)</f>
        <v>#N/A</v>
      </c>
      <c r="E266" s="540" t="e">
        <f>VLOOKUP($K266,УЧАСТНИКИ!$A$5:$K$1101,5,FALSE)</f>
        <v>#N/A</v>
      </c>
      <c r="F266" s="543">
        <v>156</v>
      </c>
      <c r="G266" s="543"/>
      <c r="H266" s="537" t="str">
        <f>IF(F266&lt;=ЕВСК!$E$28,"МСМК",IF(F266&lt;=ЕВСК!$F$28,"МС",IF(F266&lt;=ЕВСК!$G$28,"КМС",IF(F266&lt;=ЕВСК!$H$28,"1",IF(F266&lt;=ЕВСК!$I$28,"2",IF(F266&lt;=ЕВСК!$J$28,"3",IF(F266&lt;=ЕВСК!$K$28,"1юн",IF(F266&lt;=ЕВСК!$L$28,"2юн",IF(F266&lt;=ЕВСК!$M$28,"3юн",IF(F266&gt;ЕВСК!$M$28,"б/р"))))))))))</f>
        <v>МСМК</v>
      </c>
      <c r="I266" s="541"/>
      <c r="J266" s="540" t="e">
        <f>VLOOKUP($K266,УЧАСТНИКИ!$A$5:$K$1101,10,FALSE)</f>
        <v>#N/A</v>
      </c>
      <c r="K266" s="544"/>
    </row>
    <row r="267" spans="1:11" s="366" customFormat="1" ht="25.5" hidden="1" customHeight="1" x14ac:dyDescent="0.25">
      <c r="A267" s="535">
        <v>19</v>
      </c>
      <c r="B267" s="540" t="e">
        <f>VLOOKUP($K267,УЧАСТНИКИ!$A$5:$K$1101,3,FALSE)</f>
        <v>#N/A</v>
      </c>
      <c r="C267" s="541" t="e">
        <f>VLOOKUP($K267,УЧАСТНИКИ!$A$5:$K$1101,4,FALSE)</f>
        <v>#N/A</v>
      </c>
      <c r="D267" s="542" t="e">
        <f>VLOOKUP($K267,УЧАСТНИКИ!$A$5:$K$1101,8,FALSE)</f>
        <v>#N/A</v>
      </c>
      <c r="E267" s="540" t="e">
        <f>VLOOKUP($K267,УЧАСТНИКИ!$A$5:$K$1101,5,FALSE)</f>
        <v>#N/A</v>
      </c>
      <c r="F267" s="543">
        <v>157</v>
      </c>
      <c r="G267" s="543"/>
      <c r="H267" s="537" t="str">
        <f>IF(F267&lt;=ЕВСК!$E$28,"МСМК",IF(F267&lt;=ЕВСК!$F$28,"МС",IF(F267&lt;=ЕВСК!$G$28,"КМС",IF(F267&lt;=ЕВСК!$H$28,"1",IF(F267&lt;=ЕВСК!$I$28,"2",IF(F267&lt;=ЕВСК!$J$28,"3",IF(F267&lt;=ЕВСК!$K$28,"1юн",IF(F267&lt;=ЕВСК!$L$28,"2юн",IF(F267&lt;=ЕВСК!$M$28,"3юн",IF(F267&gt;ЕВСК!$M$28,"б/р"))))))))))</f>
        <v>МСМК</v>
      </c>
      <c r="I267" s="541"/>
      <c r="J267" s="540" t="e">
        <f>VLOOKUP($K267,УЧАСТНИКИ!$A$5:$K$1101,10,FALSE)</f>
        <v>#N/A</v>
      </c>
      <c r="K267" s="544"/>
    </row>
    <row r="268" spans="1:11" s="366" customFormat="1" ht="25.5" hidden="1" customHeight="1" x14ac:dyDescent="0.25">
      <c r="A268" s="535">
        <v>20</v>
      </c>
      <c r="B268" s="540" t="e">
        <f>VLOOKUP($K268,УЧАСТНИКИ!$A$5:$K$1101,3,FALSE)</f>
        <v>#N/A</v>
      </c>
      <c r="C268" s="541" t="e">
        <f>VLOOKUP($K268,УЧАСТНИКИ!$A$5:$K$1101,4,FALSE)</f>
        <v>#N/A</v>
      </c>
      <c r="D268" s="542" t="e">
        <f>VLOOKUP($K268,УЧАСТНИКИ!$A$5:$K$1101,8,FALSE)</f>
        <v>#N/A</v>
      </c>
      <c r="E268" s="540" t="e">
        <f>VLOOKUP($K268,УЧАСТНИКИ!$A$5:$K$1101,5,FALSE)</f>
        <v>#N/A</v>
      </c>
      <c r="F268" s="543">
        <v>158</v>
      </c>
      <c r="G268" s="543"/>
      <c r="H268" s="537" t="str">
        <f>IF(F268&lt;=ЕВСК!$E$28,"МСМК",IF(F268&lt;=ЕВСК!$F$28,"МС",IF(F268&lt;=ЕВСК!$G$28,"КМС",IF(F268&lt;=ЕВСК!$H$28,"1",IF(F268&lt;=ЕВСК!$I$28,"2",IF(F268&lt;=ЕВСК!$J$28,"3",IF(F268&lt;=ЕВСК!$K$28,"1юн",IF(F268&lt;=ЕВСК!$L$28,"2юн",IF(F268&lt;=ЕВСК!$M$28,"3юн",IF(F268&gt;ЕВСК!$M$28,"б/р"))))))))))</f>
        <v>МСМК</v>
      </c>
      <c r="I268" s="541"/>
      <c r="J268" s="540" t="e">
        <f>VLOOKUP($K268,УЧАСТНИКИ!$A$5:$K$1101,10,FALSE)</f>
        <v>#N/A</v>
      </c>
      <c r="K268" s="544"/>
    </row>
    <row r="269" spans="1:11" s="366" customFormat="1" ht="25.5" hidden="1" customHeight="1" x14ac:dyDescent="0.25">
      <c r="A269" s="535">
        <v>21</v>
      </c>
      <c r="B269" s="540" t="e">
        <f>VLOOKUP($K269,УЧАСТНИКИ!$A$5:$K$1101,3,FALSE)</f>
        <v>#N/A</v>
      </c>
      <c r="C269" s="541" t="e">
        <f>VLOOKUP($K269,УЧАСТНИКИ!$A$5:$K$1101,4,FALSE)</f>
        <v>#N/A</v>
      </c>
      <c r="D269" s="542" t="e">
        <f>VLOOKUP($K269,УЧАСТНИКИ!$A$5:$K$1101,8,FALSE)</f>
        <v>#N/A</v>
      </c>
      <c r="E269" s="540" t="e">
        <f>VLOOKUP($K269,УЧАСТНИКИ!$A$5:$K$1101,5,FALSE)</f>
        <v>#N/A</v>
      </c>
      <c r="F269" s="543">
        <v>159</v>
      </c>
      <c r="G269" s="543"/>
      <c r="H269" s="537" t="str">
        <f>IF(F269&lt;=ЕВСК!$E$28,"МСМК",IF(F269&lt;=ЕВСК!$F$28,"МС",IF(F269&lt;=ЕВСК!$G$28,"КМС",IF(F269&lt;=ЕВСК!$H$28,"1",IF(F269&lt;=ЕВСК!$I$28,"2",IF(F269&lt;=ЕВСК!$J$28,"3",IF(F269&lt;=ЕВСК!$K$28,"1юн",IF(F269&lt;=ЕВСК!$L$28,"2юн",IF(F269&lt;=ЕВСК!$M$28,"3юн",IF(F269&gt;ЕВСК!$M$28,"б/р"))))))))))</f>
        <v>МСМК</v>
      </c>
      <c r="I269" s="541"/>
      <c r="J269" s="540" t="e">
        <f>VLOOKUP($K269,УЧАСТНИКИ!$A$5:$K$1101,10,FALSE)</f>
        <v>#N/A</v>
      </c>
      <c r="K269" s="544"/>
    </row>
    <row r="270" spans="1:11" s="366" customFormat="1" ht="25.5" hidden="1" customHeight="1" x14ac:dyDescent="0.25">
      <c r="A270" s="535">
        <v>22</v>
      </c>
      <c r="B270" s="540" t="e">
        <f>VLOOKUP($K270,УЧАСТНИКИ!$A$5:$K$1101,3,FALSE)</f>
        <v>#N/A</v>
      </c>
      <c r="C270" s="541" t="e">
        <f>VLOOKUP($K270,УЧАСТНИКИ!$A$5:$K$1101,4,FALSE)</f>
        <v>#N/A</v>
      </c>
      <c r="D270" s="542" t="e">
        <f>VLOOKUP($K270,УЧАСТНИКИ!$A$5:$K$1101,8,FALSE)</f>
        <v>#N/A</v>
      </c>
      <c r="E270" s="540" t="e">
        <f>VLOOKUP($K270,УЧАСТНИКИ!$A$5:$K$1101,5,FALSE)</f>
        <v>#N/A</v>
      </c>
      <c r="F270" s="543">
        <v>160</v>
      </c>
      <c r="G270" s="543"/>
      <c r="H270" s="537" t="str">
        <f>IF(F270&lt;=ЕВСК!$E$28,"МСМК",IF(F270&lt;=ЕВСК!$F$28,"МС",IF(F270&lt;=ЕВСК!$G$28,"КМС",IF(F270&lt;=ЕВСК!$H$28,"1",IF(F270&lt;=ЕВСК!$I$28,"2",IF(F270&lt;=ЕВСК!$J$28,"3",IF(F270&lt;=ЕВСК!$K$28,"1юн",IF(F270&lt;=ЕВСК!$L$28,"2юн",IF(F270&lt;=ЕВСК!$M$28,"3юн",IF(F270&gt;ЕВСК!$M$28,"б/р"))))))))))</f>
        <v>МСМК</v>
      </c>
      <c r="I270" s="541"/>
      <c r="J270" s="540" t="e">
        <f>VLOOKUP($K270,УЧАСТНИКИ!$A$5:$K$1101,10,FALSE)</f>
        <v>#N/A</v>
      </c>
      <c r="K270" s="544"/>
    </row>
    <row r="271" spans="1:11" s="366" customFormat="1" ht="25.5" hidden="1" customHeight="1" x14ac:dyDescent="0.25">
      <c r="A271" s="535">
        <v>23</v>
      </c>
      <c r="B271" s="540" t="e">
        <f>VLOOKUP($K271,УЧАСТНИКИ!$A$5:$K$1101,3,FALSE)</f>
        <v>#N/A</v>
      </c>
      <c r="C271" s="541" t="e">
        <f>VLOOKUP($K271,УЧАСТНИКИ!$A$5:$K$1101,4,FALSE)</f>
        <v>#N/A</v>
      </c>
      <c r="D271" s="542" t="e">
        <f>VLOOKUP($K271,УЧАСТНИКИ!$A$5:$K$1101,8,FALSE)</f>
        <v>#N/A</v>
      </c>
      <c r="E271" s="540" t="e">
        <f>VLOOKUP($K271,УЧАСТНИКИ!$A$5:$K$1101,5,FALSE)</f>
        <v>#N/A</v>
      </c>
      <c r="F271" s="543">
        <v>161</v>
      </c>
      <c r="G271" s="543"/>
      <c r="H271" s="537" t="str">
        <f>IF(F271&lt;=ЕВСК!$E$28,"МСМК",IF(F271&lt;=ЕВСК!$F$28,"МС",IF(F271&lt;=ЕВСК!$G$28,"КМС",IF(F271&lt;=ЕВСК!$H$28,"1",IF(F271&lt;=ЕВСК!$I$28,"2",IF(F271&lt;=ЕВСК!$J$28,"3",IF(F271&lt;=ЕВСК!$K$28,"1юн",IF(F271&lt;=ЕВСК!$L$28,"2юн",IF(F271&lt;=ЕВСК!$M$28,"3юн",IF(F271&gt;ЕВСК!$M$28,"б/р"))))))))))</f>
        <v>МСМК</v>
      </c>
      <c r="I271" s="541"/>
      <c r="J271" s="540" t="e">
        <f>VLOOKUP($K271,УЧАСТНИКИ!$A$5:$K$1101,10,FALSE)</f>
        <v>#N/A</v>
      </c>
      <c r="K271" s="544"/>
    </row>
    <row r="272" spans="1:11" s="366" customFormat="1" ht="25.5" hidden="1" customHeight="1" x14ac:dyDescent="0.25">
      <c r="A272" s="535">
        <v>24</v>
      </c>
      <c r="B272" s="540" t="e">
        <f>VLOOKUP($K272,УЧАСТНИКИ!$A$5:$K$1101,3,FALSE)</f>
        <v>#N/A</v>
      </c>
      <c r="C272" s="541" t="e">
        <f>VLOOKUP($K272,УЧАСТНИКИ!$A$5:$K$1101,4,FALSE)</f>
        <v>#N/A</v>
      </c>
      <c r="D272" s="542" t="e">
        <f>VLOOKUP($K272,УЧАСТНИКИ!$A$5:$K$1101,8,FALSE)</f>
        <v>#N/A</v>
      </c>
      <c r="E272" s="540" t="e">
        <f>VLOOKUP($K272,УЧАСТНИКИ!$A$5:$K$1101,5,FALSE)</f>
        <v>#N/A</v>
      </c>
      <c r="F272" s="543">
        <v>162</v>
      </c>
      <c r="G272" s="543"/>
      <c r="H272" s="537" t="str">
        <f>IF(F272&lt;=ЕВСК!$E$28,"МСМК",IF(F272&lt;=ЕВСК!$F$28,"МС",IF(F272&lt;=ЕВСК!$G$28,"КМС",IF(F272&lt;=ЕВСК!$H$28,"1",IF(F272&lt;=ЕВСК!$I$28,"2",IF(F272&lt;=ЕВСК!$J$28,"3",IF(F272&lt;=ЕВСК!$K$28,"1юн",IF(F272&lt;=ЕВСК!$L$28,"2юн",IF(F272&lt;=ЕВСК!$M$28,"3юн",IF(F272&gt;ЕВСК!$M$28,"б/р"))))))))))</f>
        <v>МСМК</v>
      </c>
      <c r="I272" s="541"/>
      <c r="J272" s="540" t="e">
        <f>VLOOKUP($K272,УЧАСТНИКИ!$A$5:$K$1101,10,FALSE)</f>
        <v>#N/A</v>
      </c>
      <c r="K272" s="544"/>
    </row>
    <row r="273" spans="1:11" s="366" customFormat="1" ht="25.5" hidden="1" customHeight="1" x14ac:dyDescent="0.25">
      <c r="A273" s="535">
        <v>25</v>
      </c>
      <c r="B273" s="540" t="e">
        <f>VLOOKUP($K273,УЧАСТНИКИ!$A$5:$K$1101,3,FALSE)</f>
        <v>#N/A</v>
      </c>
      <c r="C273" s="541" t="e">
        <f>VLOOKUP($K273,УЧАСТНИКИ!$A$5:$K$1101,4,FALSE)</f>
        <v>#N/A</v>
      </c>
      <c r="D273" s="542" t="e">
        <f>VLOOKUP($K273,УЧАСТНИКИ!$A$5:$K$1101,8,FALSE)</f>
        <v>#N/A</v>
      </c>
      <c r="E273" s="540" t="e">
        <f>VLOOKUP($K273,УЧАСТНИКИ!$A$5:$K$1101,5,FALSE)</f>
        <v>#N/A</v>
      </c>
      <c r="F273" s="543">
        <v>163</v>
      </c>
      <c r="G273" s="543"/>
      <c r="H273" s="537" t="str">
        <f>IF(F273&lt;=ЕВСК!$E$28,"МСМК",IF(F273&lt;=ЕВСК!$F$28,"МС",IF(F273&lt;=ЕВСК!$G$28,"КМС",IF(F273&lt;=ЕВСК!$H$28,"1",IF(F273&lt;=ЕВСК!$I$28,"2",IF(F273&lt;=ЕВСК!$J$28,"3",IF(F273&lt;=ЕВСК!$K$28,"1юн",IF(F273&lt;=ЕВСК!$L$28,"2юн",IF(F273&lt;=ЕВСК!$M$28,"3юн",IF(F273&gt;ЕВСК!$M$28,"б/р"))))))))))</f>
        <v>МСМК</v>
      </c>
      <c r="I273" s="541"/>
      <c r="J273" s="540" t="e">
        <f>VLOOKUP($K273,УЧАСТНИКИ!$A$5:$K$1101,10,FALSE)</f>
        <v>#N/A</v>
      </c>
      <c r="K273" s="544"/>
    </row>
    <row r="274" spans="1:11" s="366" customFormat="1" ht="25.5" hidden="1" customHeight="1" x14ac:dyDescent="0.25">
      <c r="A274" s="535">
        <v>26</v>
      </c>
      <c r="B274" s="540" t="e">
        <f>VLOOKUP($K274,УЧАСТНИКИ!$A$5:$K$1101,3,FALSE)</f>
        <v>#N/A</v>
      </c>
      <c r="C274" s="541" t="e">
        <f>VLOOKUP($K274,УЧАСТНИКИ!$A$5:$K$1101,4,FALSE)</f>
        <v>#N/A</v>
      </c>
      <c r="D274" s="542" t="e">
        <f>VLOOKUP($K274,УЧАСТНИКИ!$A$5:$K$1101,8,FALSE)</f>
        <v>#N/A</v>
      </c>
      <c r="E274" s="540" t="e">
        <f>VLOOKUP($K274,УЧАСТНИКИ!$A$5:$K$1101,5,FALSE)</f>
        <v>#N/A</v>
      </c>
      <c r="F274" s="543">
        <v>164</v>
      </c>
      <c r="G274" s="543"/>
      <c r="H274" s="537" t="str">
        <f>IF(F274&lt;=ЕВСК!$E$28,"МСМК",IF(F274&lt;=ЕВСК!$F$28,"МС",IF(F274&lt;=ЕВСК!$G$28,"КМС",IF(F274&lt;=ЕВСК!$H$28,"1",IF(F274&lt;=ЕВСК!$I$28,"2",IF(F274&lt;=ЕВСК!$J$28,"3",IF(F274&lt;=ЕВСК!$K$28,"1юн",IF(F274&lt;=ЕВСК!$L$28,"2юн",IF(F274&lt;=ЕВСК!$M$28,"3юн",IF(F274&gt;ЕВСК!$M$28,"б/р"))))))))))</f>
        <v>МСМК</v>
      </c>
      <c r="I274" s="541"/>
      <c r="J274" s="540" t="e">
        <f>VLOOKUP($K274,УЧАСТНИКИ!$A$5:$K$1101,10,FALSE)</f>
        <v>#N/A</v>
      </c>
      <c r="K274" s="544"/>
    </row>
    <row r="275" spans="1:11" s="366" customFormat="1" ht="25.5" hidden="1" customHeight="1" x14ac:dyDescent="0.25">
      <c r="A275" s="535">
        <v>27</v>
      </c>
      <c r="B275" s="540" t="e">
        <f>VLOOKUP($K275,УЧАСТНИКИ!$A$5:$K$1101,3,FALSE)</f>
        <v>#N/A</v>
      </c>
      <c r="C275" s="541" t="e">
        <f>VLOOKUP($K275,УЧАСТНИКИ!$A$5:$K$1101,4,FALSE)</f>
        <v>#N/A</v>
      </c>
      <c r="D275" s="542" t="e">
        <f>VLOOKUP($K275,УЧАСТНИКИ!$A$5:$K$1101,8,FALSE)</f>
        <v>#N/A</v>
      </c>
      <c r="E275" s="540" t="e">
        <f>VLOOKUP($K275,УЧАСТНИКИ!$A$5:$K$1101,5,FALSE)</f>
        <v>#N/A</v>
      </c>
      <c r="F275" s="543">
        <v>165</v>
      </c>
      <c r="G275" s="543"/>
      <c r="H275" s="537" t="str">
        <f>IF(F275&lt;=ЕВСК!$E$28,"МСМК",IF(F275&lt;=ЕВСК!$F$28,"МС",IF(F275&lt;=ЕВСК!$G$28,"КМС",IF(F275&lt;=ЕВСК!$H$28,"1",IF(F275&lt;=ЕВСК!$I$28,"2",IF(F275&lt;=ЕВСК!$J$28,"3",IF(F275&lt;=ЕВСК!$K$28,"1юн",IF(F275&lt;=ЕВСК!$L$28,"2юн",IF(F275&lt;=ЕВСК!$M$28,"3юн",IF(F275&gt;ЕВСК!$M$28,"б/р"))))))))))</f>
        <v>МСМК</v>
      </c>
      <c r="I275" s="541"/>
      <c r="J275" s="540" t="e">
        <f>VLOOKUP($K275,УЧАСТНИКИ!$A$5:$K$1101,10,FALSE)</f>
        <v>#N/A</v>
      </c>
      <c r="K275" s="544"/>
    </row>
    <row r="276" spans="1:11" s="366" customFormat="1" ht="25.5" hidden="1" customHeight="1" x14ac:dyDescent="0.25">
      <c r="A276" s="535">
        <v>28</v>
      </c>
      <c r="B276" s="540" t="e">
        <f>VLOOKUP($K276,УЧАСТНИКИ!$A$5:$K$1101,3,FALSE)</f>
        <v>#N/A</v>
      </c>
      <c r="C276" s="541" t="e">
        <f>VLOOKUP($K276,УЧАСТНИКИ!$A$5:$K$1101,4,FALSE)</f>
        <v>#N/A</v>
      </c>
      <c r="D276" s="542" t="e">
        <f>VLOOKUP($K276,УЧАСТНИКИ!$A$5:$K$1101,8,FALSE)</f>
        <v>#N/A</v>
      </c>
      <c r="E276" s="540" t="e">
        <f>VLOOKUP($K276,УЧАСТНИКИ!$A$5:$K$1101,5,FALSE)</f>
        <v>#N/A</v>
      </c>
      <c r="F276" s="543">
        <v>166</v>
      </c>
      <c r="G276" s="543"/>
      <c r="H276" s="537" t="str">
        <f>IF(F276&lt;=ЕВСК!$E$28,"МСМК",IF(F276&lt;=ЕВСК!$F$28,"МС",IF(F276&lt;=ЕВСК!$G$28,"КМС",IF(F276&lt;=ЕВСК!$H$28,"1",IF(F276&lt;=ЕВСК!$I$28,"2",IF(F276&lt;=ЕВСК!$J$28,"3",IF(F276&lt;=ЕВСК!$K$28,"1юн",IF(F276&lt;=ЕВСК!$L$28,"2юн",IF(F276&lt;=ЕВСК!$M$28,"3юн",IF(F276&gt;ЕВСК!$M$28,"б/р"))))))))))</f>
        <v>МСМК</v>
      </c>
      <c r="I276" s="541"/>
      <c r="J276" s="540" t="e">
        <f>VLOOKUP($K276,УЧАСТНИКИ!$A$5:$K$1101,10,FALSE)</f>
        <v>#N/A</v>
      </c>
      <c r="K276" s="544"/>
    </row>
    <row r="277" spans="1:11" s="366" customFormat="1" ht="25.5" hidden="1" customHeight="1" x14ac:dyDescent="0.25">
      <c r="A277" s="535">
        <v>29</v>
      </c>
      <c r="B277" s="540" t="e">
        <f>VLOOKUP($K277,УЧАСТНИКИ!$A$5:$K$1101,3,FALSE)</f>
        <v>#N/A</v>
      </c>
      <c r="C277" s="541" t="e">
        <f>VLOOKUP($K277,УЧАСТНИКИ!$A$5:$K$1101,4,FALSE)</f>
        <v>#N/A</v>
      </c>
      <c r="D277" s="542" t="e">
        <f>VLOOKUP($K277,УЧАСТНИКИ!$A$5:$K$1101,8,FALSE)</f>
        <v>#N/A</v>
      </c>
      <c r="E277" s="540" t="e">
        <f>VLOOKUP($K277,УЧАСТНИКИ!$A$5:$K$1101,5,FALSE)</f>
        <v>#N/A</v>
      </c>
      <c r="F277" s="543">
        <v>167</v>
      </c>
      <c r="G277" s="543"/>
      <c r="H277" s="537" t="str">
        <f>IF(F277&lt;=ЕВСК!$E$28,"МСМК",IF(F277&lt;=ЕВСК!$F$28,"МС",IF(F277&lt;=ЕВСК!$G$28,"КМС",IF(F277&lt;=ЕВСК!$H$28,"1",IF(F277&lt;=ЕВСК!$I$28,"2",IF(F277&lt;=ЕВСК!$J$28,"3",IF(F277&lt;=ЕВСК!$K$28,"1юн",IF(F277&lt;=ЕВСК!$L$28,"2юн",IF(F277&lt;=ЕВСК!$M$28,"3юн",IF(F277&gt;ЕВСК!$M$28,"б/р"))))))))))</f>
        <v>МСМК</v>
      </c>
      <c r="I277" s="541"/>
      <c r="J277" s="540" t="e">
        <f>VLOOKUP($K277,УЧАСТНИКИ!$A$5:$K$1101,10,FALSE)</f>
        <v>#N/A</v>
      </c>
      <c r="K277" s="544"/>
    </row>
    <row r="278" spans="1:11" s="366" customFormat="1" ht="25.5" hidden="1" customHeight="1" x14ac:dyDescent="0.25">
      <c r="A278" s="535">
        <v>30</v>
      </c>
      <c r="B278" s="540" t="e">
        <f>VLOOKUP($K278,УЧАСТНИКИ!$A$5:$K$1101,3,FALSE)</f>
        <v>#N/A</v>
      </c>
      <c r="C278" s="541" t="e">
        <f>VLOOKUP($K278,УЧАСТНИКИ!$A$5:$K$1101,4,FALSE)</f>
        <v>#N/A</v>
      </c>
      <c r="D278" s="542" t="e">
        <f>VLOOKUP($K278,УЧАСТНИКИ!$A$5:$K$1101,8,FALSE)</f>
        <v>#N/A</v>
      </c>
      <c r="E278" s="540" t="e">
        <f>VLOOKUP($K278,УЧАСТНИКИ!$A$5:$K$1101,5,FALSE)</f>
        <v>#N/A</v>
      </c>
      <c r="F278" s="543">
        <v>168</v>
      </c>
      <c r="G278" s="543"/>
      <c r="H278" s="537" t="str">
        <f>IF(F278&lt;=ЕВСК!$E$28,"МСМК",IF(F278&lt;=ЕВСК!$F$28,"МС",IF(F278&lt;=ЕВСК!$G$28,"КМС",IF(F278&lt;=ЕВСК!$H$28,"1",IF(F278&lt;=ЕВСК!$I$28,"2",IF(F278&lt;=ЕВСК!$J$28,"3",IF(F278&lt;=ЕВСК!$K$28,"1юн",IF(F278&lt;=ЕВСК!$L$28,"2юн",IF(F278&lt;=ЕВСК!$M$28,"3юн",IF(F278&gt;ЕВСК!$M$28,"б/р"))))))))))</f>
        <v>МСМК</v>
      </c>
      <c r="I278" s="541"/>
      <c r="J278" s="540" t="e">
        <f>VLOOKUP($K278,УЧАСТНИКИ!$A$5:$K$1101,10,FALSE)</f>
        <v>#N/A</v>
      </c>
      <c r="K278" s="544"/>
    </row>
    <row r="279" spans="1:11" s="366" customFormat="1" ht="25.5" hidden="1" customHeight="1" x14ac:dyDescent="0.25">
      <c r="A279" s="535">
        <v>31</v>
      </c>
      <c r="B279" s="540" t="e">
        <f>VLOOKUP($K279,УЧАСТНИКИ!$A$5:$K$1101,3,FALSE)</f>
        <v>#N/A</v>
      </c>
      <c r="C279" s="541" t="e">
        <f>VLOOKUP($K279,УЧАСТНИКИ!$A$5:$K$1101,4,FALSE)</f>
        <v>#N/A</v>
      </c>
      <c r="D279" s="542" t="e">
        <f>VLOOKUP($K279,УЧАСТНИКИ!$A$5:$K$1101,8,FALSE)</f>
        <v>#N/A</v>
      </c>
      <c r="E279" s="540" t="e">
        <f>VLOOKUP($K279,УЧАСТНИКИ!$A$5:$K$1101,5,FALSE)</f>
        <v>#N/A</v>
      </c>
      <c r="F279" s="543">
        <v>169</v>
      </c>
      <c r="G279" s="543"/>
      <c r="H279" s="537" t="str">
        <f>IF(F279&lt;=ЕВСК!$E$28,"МСМК",IF(F279&lt;=ЕВСК!$F$28,"МС",IF(F279&lt;=ЕВСК!$G$28,"КМС",IF(F279&lt;=ЕВСК!$H$28,"1",IF(F279&lt;=ЕВСК!$I$28,"2",IF(F279&lt;=ЕВСК!$J$28,"3",IF(F279&lt;=ЕВСК!$K$28,"1юн",IF(F279&lt;=ЕВСК!$L$28,"2юн",IF(F279&lt;=ЕВСК!$M$28,"3юн",IF(F279&gt;ЕВСК!$M$28,"б/р"))))))))))</f>
        <v>МСМК</v>
      </c>
      <c r="I279" s="541"/>
      <c r="J279" s="540" t="e">
        <f>VLOOKUP($K279,УЧАСТНИКИ!$A$5:$K$1101,10,FALSE)</f>
        <v>#N/A</v>
      </c>
      <c r="K279" s="544"/>
    </row>
    <row r="280" spans="1:11" s="366" customFormat="1" ht="25.5" hidden="1" customHeight="1" x14ac:dyDescent="0.25">
      <c r="A280" s="535">
        <v>32</v>
      </c>
      <c r="B280" s="540" t="e">
        <f>VLOOKUP($K280,УЧАСТНИКИ!$A$5:$K$1101,3,FALSE)</f>
        <v>#N/A</v>
      </c>
      <c r="C280" s="541" t="e">
        <f>VLOOKUP($K280,УЧАСТНИКИ!$A$5:$K$1101,4,FALSE)</f>
        <v>#N/A</v>
      </c>
      <c r="D280" s="542" t="e">
        <f>VLOOKUP($K280,УЧАСТНИКИ!$A$5:$K$1101,8,FALSE)</f>
        <v>#N/A</v>
      </c>
      <c r="E280" s="540" t="e">
        <f>VLOOKUP($K280,УЧАСТНИКИ!$A$5:$K$1101,5,FALSE)</f>
        <v>#N/A</v>
      </c>
      <c r="F280" s="543">
        <v>170</v>
      </c>
      <c r="G280" s="543"/>
      <c r="H280" s="537" t="str">
        <f>IF(F280&lt;=ЕВСК!$E$28,"МСМК",IF(F280&lt;=ЕВСК!$F$28,"МС",IF(F280&lt;=ЕВСК!$G$28,"КМС",IF(F280&lt;=ЕВСК!$H$28,"1",IF(F280&lt;=ЕВСК!$I$28,"2",IF(F280&lt;=ЕВСК!$J$28,"3",IF(F280&lt;=ЕВСК!$K$28,"1юн",IF(F280&lt;=ЕВСК!$L$28,"2юн",IF(F280&lt;=ЕВСК!$M$28,"3юн",IF(F280&gt;ЕВСК!$M$28,"б/р"))))))))))</f>
        <v>МСМК</v>
      </c>
      <c r="I280" s="541"/>
      <c r="J280" s="540" t="e">
        <f>VLOOKUP($K280,УЧАСТНИКИ!$A$5:$K$1101,10,FALSE)</f>
        <v>#N/A</v>
      </c>
      <c r="K280" s="544"/>
    </row>
    <row r="281" spans="1:11" s="366" customFormat="1" ht="25.5" hidden="1" customHeight="1" x14ac:dyDescent="0.25">
      <c r="A281" s="535">
        <v>33</v>
      </c>
      <c r="B281" s="540" t="e">
        <f>VLOOKUP($K281,УЧАСТНИКИ!$A$5:$K$1101,3,FALSE)</f>
        <v>#N/A</v>
      </c>
      <c r="C281" s="541" t="e">
        <f>VLOOKUP($K281,УЧАСТНИКИ!$A$5:$K$1101,4,FALSE)</f>
        <v>#N/A</v>
      </c>
      <c r="D281" s="542" t="e">
        <f>VLOOKUP($K281,УЧАСТНИКИ!$A$5:$K$1101,8,FALSE)</f>
        <v>#N/A</v>
      </c>
      <c r="E281" s="540" t="e">
        <f>VLOOKUP($K281,УЧАСТНИКИ!$A$5:$K$1101,5,FALSE)</f>
        <v>#N/A</v>
      </c>
      <c r="F281" s="543">
        <v>171</v>
      </c>
      <c r="G281" s="543"/>
      <c r="H281" s="537" t="str">
        <f>IF(F281&lt;=ЕВСК!$E$28,"МСМК",IF(F281&lt;=ЕВСК!$F$28,"МС",IF(F281&lt;=ЕВСК!$G$28,"КМС",IF(F281&lt;=ЕВСК!$H$28,"1",IF(F281&lt;=ЕВСК!$I$28,"2",IF(F281&lt;=ЕВСК!$J$28,"3",IF(F281&lt;=ЕВСК!$K$28,"1юн",IF(F281&lt;=ЕВСК!$L$28,"2юн",IF(F281&lt;=ЕВСК!$M$28,"3юн",IF(F281&gt;ЕВСК!$M$28,"б/р"))))))))))</f>
        <v>МСМК</v>
      </c>
      <c r="I281" s="541"/>
      <c r="J281" s="540" t="e">
        <f>VLOOKUP($K281,УЧАСТНИКИ!$A$5:$K$1101,10,FALSE)</f>
        <v>#N/A</v>
      </c>
      <c r="K281" s="544"/>
    </row>
    <row r="282" spans="1:11" s="366" customFormat="1" ht="25.5" hidden="1" customHeight="1" x14ac:dyDescent="0.25">
      <c r="A282" s="535">
        <v>34</v>
      </c>
      <c r="B282" s="540" t="e">
        <f>VLOOKUP($K282,УЧАСТНИКИ!$A$5:$K$1101,3,FALSE)</f>
        <v>#N/A</v>
      </c>
      <c r="C282" s="541" t="e">
        <f>VLOOKUP($K282,УЧАСТНИКИ!$A$5:$K$1101,4,FALSE)</f>
        <v>#N/A</v>
      </c>
      <c r="D282" s="542" t="e">
        <f>VLOOKUP($K282,УЧАСТНИКИ!$A$5:$K$1101,8,FALSE)</f>
        <v>#N/A</v>
      </c>
      <c r="E282" s="540" t="e">
        <f>VLOOKUP($K282,УЧАСТНИКИ!$A$5:$K$1101,5,FALSE)</f>
        <v>#N/A</v>
      </c>
      <c r="F282" s="543">
        <v>172</v>
      </c>
      <c r="G282" s="543"/>
      <c r="H282" s="537" t="str">
        <f>IF(F282&lt;=ЕВСК!$E$28,"МСМК",IF(F282&lt;=ЕВСК!$F$28,"МС",IF(F282&lt;=ЕВСК!$G$28,"КМС",IF(F282&lt;=ЕВСК!$H$28,"1",IF(F282&lt;=ЕВСК!$I$28,"2",IF(F282&lt;=ЕВСК!$J$28,"3",IF(F282&lt;=ЕВСК!$K$28,"1юн",IF(F282&lt;=ЕВСК!$L$28,"2юн",IF(F282&lt;=ЕВСК!$M$28,"3юн",IF(F282&gt;ЕВСК!$M$28,"б/р"))))))))))</f>
        <v>МСМК</v>
      </c>
      <c r="I282" s="541"/>
      <c r="J282" s="540" t="e">
        <f>VLOOKUP($K282,УЧАСТНИКИ!$A$5:$K$1101,10,FALSE)</f>
        <v>#N/A</v>
      </c>
      <c r="K282" s="544"/>
    </row>
    <row r="283" spans="1:11" s="366" customFormat="1" ht="25.5" hidden="1" customHeight="1" x14ac:dyDescent="0.25">
      <c r="A283" s="535">
        <v>35</v>
      </c>
      <c r="B283" s="540" t="e">
        <f>VLOOKUP($K283,УЧАСТНИКИ!$A$5:$K$1101,3,FALSE)</f>
        <v>#N/A</v>
      </c>
      <c r="C283" s="541" t="e">
        <f>VLOOKUP($K283,УЧАСТНИКИ!$A$5:$K$1101,4,FALSE)</f>
        <v>#N/A</v>
      </c>
      <c r="D283" s="542" t="e">
        <f>VLOOKUP($K283,УЧАСТНИКИ!$A$5:$K$1101,8,FALSE)</f>
        <v>#N/A</v>
      </c>
      <c r="E283" s="540" t="e">
        <f>VLOOKUP($K283,УЧАСТНИКИ!$A$5:$K$1101,5,FALSE)</f>
        <v>#N/A</v>
      </c>
      <c r="F283" s="543">
        <v>173</v>
      </c>
      <c r="G283" s="543"/>
      <c r="H283" s="537" t="str">
        <f>IF(F283&lt;=ЕВСК!$E$28,"МСМК",IF(F283&lt;=ЕВСК!$F$28,"МС",IF(F283&lt;=ЕВСК!$G$28,"КМС",IF(F283&lt;=ЕВСК!$H$28,"1",IF(F283&lt;=ЕВСК!$I$28,"2",IF(F283&lt;=ЕВСК!$J$28,"3",IF(F283&lt;=ЕВСК!$K$28,"1юн",IF(F283&lt;=ЕВСК!$L$28,"2юн",IF(F283&lt;=ЕВСК!$M$28,"3юн",IF(F283&gt;ЕВСК!$M$28,"б/р"))))))))))</f>
        <v>МСМК</v>
      </c>
      <c r="I283" s="541"/>
      <c r="J283" s="540" t="e">
        <f>VLOOKUP($K283,УЧАСТНИКИ!$A$5:$K$1101,10,FALSE)</f>
        <v>#N/A</v>
      </c>
      <c r="K283" s="544"/>
    </row>
    <row r="284" spans="1:11" s="366" customFormat="1" ht="25.5" hidden="1" customHeight="1" x14ac:dyDescent="0.25">
      <c r="A284" s="535">
        <v>36</v>
      </c>
      <c r="B284" s="540" t="e">
        <f>VLOOKUP($K284,УЧАСТНИКИ!$A$5:$K$1101,3,FALSE)</f>
        <v>#N/A</v>
      </c>
      <c r="C284" s="541" t="e">
        <f>VLOOKUP($K284,УЧАСТНИКИ!$A$5:$K$1101,4,FALSE)</f>
        <v>#N/A</v>
      </c>
      <c r="D284" s="542" t="e">
        <f>VLOOKUP($K284,УЧАСТНИКИ!$A$5:$K$1101,8,FALSE)</f>
        <v>#N/A</v>
      </c>
      <c r="E284" s="540" t="e">
        <f>VLOOKUP($K284,УЧАСТНИКИ!$A$5:$K$1101,5,FALSE)</f>
        <v>#N/A</v>
      </c>
      <c r="F284" s="543">
        <v>174</v>
      </c>
      <c r="G284" s="543"/>
      <c r="H284" s="537" t="str">
        <f>IF(F284&lt;=ЕВСК!$E$28,"МСМК",IF(F284&lt;=ЕВСК!$F$28,"МС",IF(F284&lt;=ЕВСК!$G$28,"КМС",IF(F284&lt;=ЕВСК!$H$28,"1",IF(F284&lt;=ЕВСК!$I$28,"2",IF(F284&lt;=ЕВСК!$J$28,"3",IF(F284&lt;=ЕВСК!$K$28,"1юн",IF(F284&lt;=ЕВСК!$L$28,"2юн",IF(F284&lt;=ЕВСК!$M$28,"3юн",IF(F284&gt;ЕВСК!$M$28,"б/р"))))))))))</f>
        <v>МСМК</v>
      </c>
      <c r="I284" s="541"/>
      <c r="J284" s="540" t="e">
        <f>VLOOKUP($K284,УЧАСТНИКИ!$A$5:$K$1101,10,FALSE)</f>
        <v>#N/A</v>
      </c>
      <c r="K284" s="544"/>
    </row>
    <row r="285" spans="1:11" s="366" customFormat="1" ht="25.5" hidden="1" customHeight="1" x14ac:dyDescent="0.25">
      <c r="A285" s="535">
        <v>37</v>
      </c>
      <c r="B285" s="540" t="e">
        <f>VLOOKUP($K285,УЧАСТНИКИ!$A$5:$K$1101,3,FALSE)</f>
        <v>#N/A</v>
      </c>
      <c r="C285" s="541" t="e">
        <f>VLOOKUP($K285,УЧАСТНИКИ!$A$5:$K$1101,4,FALSE)</f>
        <v>#N/A</v>
      </c>
      <c r="D285" s="542" t="e">
        <f>VLOOKUP($K285,УЧАСТНИКИ!$A$5:$K$1101,8,FALSE)</f>
        <v>#N/A</v>
      </c>
      <c r="E285" s="540" t="e">
        <f>VLOOKUP($K285,УЧАСТНИКИ!$A$5:$K$1101,5,FALSE)</f>
        <v>#N/A</v>
      </c>
      <c r="F285" s="543">
        <v>175</v>
      </c>
      <c r="G285" s="543"/>
      <c r="H285" s="537" t="str">
        <f>IF(F285&lt;=ЕВСК!$E$28,"МСМК",IF(F285&lt;=ЕВСК!$F$28,"МС",IF(F285&lt;=ЕВСК!$G$28,"КМС",IF(F285&lt;=ЕВСК!$H$28,"1",IF(F285&lt;=ЕВСК!$I$28,"2",IF(F285&lt;=ЕВСК!$J$28,"3",IF(F285&lt;=ЕВСК!$K$28,"1юн",IF(F285&lt;=ЕВСК!$L$28,"2юн",IF(F285&lt;=ЕВСК!$M$28,"3юн",IF(F285&gt;ЕВСК!$M$28,"б/р"))))))))))</f>
        <v>МСМК</v>
      </c>
      <c r="I285" s="541"/>
      <c r="J285" s="540" t="e">
        <f>VLOOKUP($K285,УЧАСТНИКИ!$A$5:$K$1101,10,FALSE)</f>
        <v>#N/A</v>
      </c>
      <c r="K285" s="544"/>
    </row>
    <row r="286" spans="1:11" s="366" customFormat="1" ht="25.5" hidden="1" customHeight="1" x14ac:dyDescent="0.25">
      <c r="A286" s="535">
        <v>38</v>
      </c>
      <c r="B286" s="540" t="e">
        <f>VLOOKUP($K286,УЧАСТНИКИ!$A$5:$K$1101,3,FALSE)</f>
        <v>#N/A</v>
      </c>
      <c r="C286" s="541" t="e">
        <f>VLOOKUP($K286,УЧАСТНИКИ!$A$5:$K$1101,4,FALSE)</f>
        <v>#N/A</v>
      </c>
      <c r="D286" s="542" t="e">
        <f>VLOOKUP($K286,УЧАСТНИКИ!$A$5:$K$1101,8,FALSE)</f>
        <v>#N/A</v>
      </c>
      <c r="E286" s="540" t="e">
        <f>VLOOKUP($K286,УЧАСТНИКИ!$A$5:$K$1101,5,FALSE)</f>
        <v>#N/A</v>
      </c>
      <c r="F286" s="543">
        <v>176</v>
      </c>
      <c r="G286" s="543"/>
      <c r="H286" s="537" t="str">
        <f>IF(F286&lt;=ЕВСК!$E$28,"МСМК",IF(F286&lt;=ЕВСК!$F$28,"МС",IF(F286&lt;=ЕВСК!$G$28,"КМС",IF(F286&lt;=ЕВСК!$H$28,"1",IF(F286&lt;=ЕВСК!$I$28,"2",IF(F286&lt;=ЕВСК!$J$28,"3",IF(F286&lt;=ЕВСК!$K$28,"1юн",IF(F286&lt;=ЕВСК!$L$28,"2юн",IF(F286&lt;=ЕВСК!$M$28,"3юн",IF(F286&gt;ЕВСК!$M$28,"б/р"))))))))))</f>
        <v>МСМК</v>
      </c>
      <c r="I286" s="541"/>
      <c r="J286" s="540" t="e">
        <f>VLOOKUP($K286,УЧАСТНИКИ!$A$5:$K$1101,10,FALSE)</f>
        <v>#N/A</v>
      </c>
      <c r="K286" s="544"/>
    </row>
    <row r="287" spans="1:11" s="366" customFormat="1" ht="25.5" hidden="1" customHeight="1" x14ac:dyDescent="0.25">
      <c r="A287" s="535">
        <v>39</v>
      </c>
      <c r="B287" s="540" t="e">
        <f>VLOOKUP($K287,УЧАСТНИКИ!$A$5:$K$1101,3,FALSE)</f>
        <v>#N/A</v>
      </c>
      <c r="C287" s="541" t="e">
        <f>VLOOKUP($K287,УЧАСТНИКИ!$A$5:$K$1101,4,FALSE)</f>
        <v>#N/A</v>
      </c>
      <c r="D287" s="542" t="e">
        <f>VLOOKUP($K287,УЧАСТНИКИ!$A$5:$K$1101,8,FALSE)</f>
        <v>#N/A</v>
      </c>
      <c r="E287" s="540" t="e">
        <f>VLOOKUP($K287,УЧАСТНИКИ!$A$5:$K$1101,5,FALSE)</f>
        <v>#N/A</v>
      </c>
      <c r="F287" s="543">
        <v>177</v>
      </c>
      <c r="G287" s="543"/>
      <c r="H287" s="537" t="str">
        <f>IF(F287&lt;=ЕВСК!$E$28,"МСМК",IF(F287&lt;=ЕВСК!$F$28,"МС",IF(F287&lt;=ЕВСК!$G$28,"КМС",IF(F287&lt;=ЕВСК!$H$28,"1",IF(F287&lt;=ЕВСК!$I$28,"2",IF(F287&lt;=ЕВСК!$J$28,"3",IF(F287&lt;=ЕВСК!$K$28,"1юн",IF(F287&lt;=ЕВСК!$L$28,"2юн",IF(F287&lt;=ЕВСК!$M$28,"3юн",IF(F287&gt;ЕВСК!$M$28,"б/р"))))))))))</f>
        <v>МСМК</v>
      </c>
      <c r="I287" s="541"/>
      <c r="J287" s="540" t="e">
        <f>VLOOKUP($K287,УЧАСТНИКИ!$A$5:$K$1101,10,FALSE)</f>
        <v>#N/A</v>
      </c>
      <c r="K287" s="544"/>
    </row>
    <row r="288" spans="1:11" s="366" customFormat="1" ht="25.5" hidden="1" customHeight="1" x14ac:dyDescent="0.25">
      <c r="A288" s="535">
        <v>40</v>
      </c>
      <c r="B288" s="540" t="e">
        <f>VLOOKUP($K288,УЧАСТНИКИ!$A$5:$K$1101,3,FALSE)</f>
        <v>#N/A</v>
      </c>
      <c r="C288" s="541" t="e">
        <f>VLOOKUP($K288,УЧАСТНИКИ!$A$5:$K$1101,4,FALSE)</f>
        <v>#N/A</v>
      </c>
      <c r="D288" s="542" t="e">
        <f>VLOOKUP($K288,УЧАСТНИКИ!$A$5:$K$1101,8,FALSE)</f>
        <v>#N/A</v>
      </c>
      <c r="E288" s="540" t="e">
        <f>VLOOKUP($K288,УЧАСТНИКИ!$A$5:$K$1101,5,FALSE)</f>
        <v>#N/A</v>
      </c>
      <c r="F288" s="543">
        <v>178</v>
      </c>
      <c r="G288" s="543"/>
      <c r="H288" s="537" t="str">
        <f>IF(F288&lt;=ЕВСК!$E$28,"МСМК",IF(F288&lt;=ЕВСК!$F$28,"МС",IF(F288&lt;=ЕВСК!$G$28,"КМС",IF(F288&lt;=ЕВСК!$H$28,"1",IF(F288&lt;=ЕВСК!$I$28,"2",IF(F288&lt;=ЕВСК!$J$28,"3",IF(F288&lt;=ЕВСК!$K$28,"1юн",IF(F288&lt;=ЕВСК!$L$28,"2юн",IF(F288&lt;=ЕВСК!$M$28,"3юн",IF(F288&gt;ЕВСК!$M$28,"б/р"))))))))))</f>
        <v>МСМК</v>
      </c>
      <c r="I288" s="541"/>
      <c r="J288" s="540" t="e">
        <f>VLOOKUP($K288,УЧАСТНИКИ!$A$5:$K$1101,10,FALSE)</f>
        <v>#N/A</v>
      </c>
      <c r="K288" s="544"/>
    </row>
    <row r="289" spans="1:11" s="366" customFormat="1" ht="25.5" hidden="1" customHeight="1" x14ac:dyDescent="0.25">
      <c r="A289" s="535">
        <v>41</v>
      </c>
      <c r="B289" s="540" t="e">
        <f>VLOOKUP($K289,УЧАСТНИКИ!$A$5:$K$1101,3,FALSE)</f>
        <v>#N/A</v>
      </c>
      <c r="C289" s="541" t="e">
        <f>VLOOKUP($K289,УЧАСТНИКИ!$A$5:$K$1101,4,FALSE)</f>
        <v>#N/A</v>
      </c>
      <c r="D289" s="542" t="e">
        <f>VLOOKUP($K289,УЧАСТНИКИ!$A$5:$K$1101,8,FALSE)</f>
        <v>#N/A</v>
      </c>
      <c r="E289" s="540" t="e">
        <f>VLOOKUP($K289,УЧАСТНИКИ!$A$5:$K$1101,5,FALSE)</f>
        <v>#N/A</v>
      </c>
      <c r="F289" s="543">
        <v>179</v>
      </c>
      <c r="G289" s="543"/>
      <c r="H289" s="537" t="str">
        <f>IF(F289&lt;=ЕВСК!$E$28,"МСМК",IF(F289&lt;=ЕВСК!$F$28,"МС",IF(F289&lt;=ЕВСК!$G$28,"КМС",IF(F289&lt;=ЕВСК!$H$28,"1",IF(F289&lt;=ЕВСК!$I$28,"2",IF(F289&lt;=ЕВСК!$J$28,"3",IF(F289&lt;=ЕВСК!$K$28,"1юн",IF(F289&lt;=ЕВСК!$L$28,"2юн",IF(F289&lt;=ЕВСК!$M$28,"3юн",IF(F289&gt;ЕВСК!$M$28,"б/р"))))))))))</f>
        <v>МСМК</v>
      </c>
      <c r="I289" s="541"/>
      <c r="J289" s="540" t="e">
        <f>VLOOKUP($K289,УЧАСТНИКИ!$A$5:$K$1101,10,FALSE)</f>
        <v>#N/A</v>
      </c>
      <c r="K289" s="544"/>
    </row>
    <row r="290" spans="1:11" s="366" customFormat="1" ht="25.5" hidden="1" customHeight="1" x14ac:dyDescent="0.25">
      <c r="A290" s="535">
        <v>42</v>
      </c>
      <c r="B290" s="540" t="e">
        <f>VLOOKUP($K290,УЧАСТНИКИ!$A$5:$K$1101,3,FALSE)</f>
        <v>#N/A</v>
      </c>
      <c r="C290" s="541" t="e">
        <f>VLOOKUP($K290,УЧАСТНИКИ!$A$5:$K$1101,4,FALSE)</f>
        <v>#N/A</v>
      </c>
      <c r="D290" s="542" t="e">
        <f>VLOOKUP($K290,УЧАСТНИКИ!$A$5:$K$1101,8,FALSE)</f>
        <v>#N/A</v>
      </c>
      <c r="E290" s="540" t="e">
        <f>VLOOKUP($K290,УЧАСТНИКИ!$A$5:$K$1101,5,FALSE)</f>
        <v>#N/A</v>
      </c>
      <c r="F290" s="543">
        <v>180</v>
      </c>
      <c r="G290" s="543"/>
      <c r="H290" s="537" t="str">
        <f>IF(F290&lt;=ЕВСК!$E$28,"МСМК",IF(F290&lt;=ЕВСК!$F$28,"МС",IF(F290&lt;=ЕВСК!$G$28,"КМС",IF(F290&lt;=ЕВСК!$H$28,"1",IF(F290&lt;=ЕВСК!$I$28,"2",IF(F290&lt;=ЕВСК!$J$28,"3",IF(F290&lt;=ЕВСК!$K$28,"1юн",IF(F290&lt;=ЕВСК!$L$28,"2юн",IF(F290&lt;=ЕВСК!$M$28,"3юн",IF(F290&gt;ЕВСК!$M$28,"б/р"))))))))))</f>
        <v>МСМК</v>
      </c>
      <c r="I290" s="541"/>
      <c r="J290" s="540" t="e">
        <f>VLOOKUP($K290,УЧАСТНИКИ!$A$5:$K$1101,10,FALSE)</f>
        <v>#N/A</v>
      </c>
      <c r="K290" s="544"/>
    </row>
    <row r="291" spans="1:11" s="366" customFormat="1" ht="25.5" hidden="1" customHeight="1" x14ac:dyDescent="0.25">
      <c r="A291" s="523"/>
      <c r="B291" s="523"/>
      <c r="C291" s="523"/>
      <c r="D291" s="523"/>
      <c r="E291" s="545"/>
      <c r="F291" s="523"/>
      <c r="G291" s="958"/>
      <c r="H291" s="523"/>
      <c r="I291" s="523"/>
      <c r="J291" s="523"/>
      <c r="K291" s="544"/>
    </row>
    <row r="292" spans="1:11" s="366" customFormat="1" ht="25.5" customHeight="1" thickBot="1" x14ac:dyDescent="0.3">
      <c r="A292" s="1174" t="s">
        <v>1310</v>
      </c>
      <c r="B292" s="1174"/>
      <c r="C292" s="70"/>
      <c r="D292" s="547"/>
      <c r="E292" s="453"/>
      <c r="F292" s="71"/>
      <c r="G292" s="71"/>
      <c r="H292" s="1173"/>
      <c r="I292" s="1173"/>
      <c r="J292" s="71"/>
      <c r="K292" s="544"/>
    </row>
    <row r="293" spans="1:11" s="366" customFormat="1" ht="25.5" customHeight="1" thickBot="1" x14ac:dyDescent="0.3">
      <c r="A293" s="549" t="s">
        <v>51</v>
      </c>
      <c r="B293" s="550" t="s">
        <v>63</v>
      </c>
      <c r="C293" s="550" t="s">
        <v>68</v>
      </c>
      <c r="D293" s="550" t="s">
        <v>9</v>
      </c>
      <c r="E293" s="550" t="s">
        <v>97</v>
      </c>
      <c r="F293" s="551" t="s">
        <v>19</v>
      </c>
      <c r="G293" s="551" t="s">
        <v>1285</v>
      </c>
      <c r="H293" s="550" t="s">
        <v>12</v>
      </c>
      <c r="I293" s="550" t="s">
        <v>13</v>
      </c>
      <c r="J293" s="552" t="s">
        <v>14</v>
      </c>
      <c r="K293" s="546" t="s">
        <v>434</v>
      </c>
    </row>
    <row r="294" spans="1:11" s="366" customFormat="1" ht="25.5" customHeight="1" x14ac:dyDescent="0.25">
      <c r="A294" s="996">
        <v>1</v>
      </c>
      <c r="B294" s="997" t="str">
        <f>VLOOKUP($K294,УЧАСТНИКИ!$A$5:$K$1101,3,FALSE)</f>
        <v>Мелентьев Михаил</v>
      </c>
      <c r="C294" s="998">
        <f>VLOOKUP($K294,УЧАСТНИКИ!$A$5:$K$1101,4,FALSE)</f>
        <v>2002</v>
      </c>
      <c r="D294" s="999">
        <f>VLOOKUP($K294,УЧАСТНИКИ!$A$5:$K$1101,8,FALSE)</f>
        <v>1</v>
      </c>
      <c r="E294" s="997" t="str">
        <f>VLOOKUP($K294,УЧАСТНИКИ!$A$5:$K$1101,5,FALSE)</f>
        <v>Ачинск</v>
      </c>
      <c r="F294" s="1000" t="s">
        <v>1456</v>
      </c>
      <c r="G294" s="1000">
        <v>20</v>
      </c>
      <c r="H294" s="1001">
        <v>2</v>
      </c>
      <c r="I294" s="998"/>
      <c r="J294" s="1002" t="str">
        <f>VLOOKUP($K294,УЧАСТНИКИ!$A$5:$K$1101,10,FALSE)</f>
        <v>Ложкина М.А.</v>
      </c>
      <c r="K294" s="544" t="s">
        <v>84</v>
      </c>
    </row>
    <row r="295" spans="1:11" s="366" customFormat="1" ht="25.5" customHeight="1" x14ac:dyDescent="0.25">
      <c r="A295" s="560">
        <v>2</v>
      </c>
      <c r="B295" s="561" t="str">
        <f>VLOOKUP($K295,УЧАСТНИКИ!$A$5:$K$1101,3,FALSE)</f>
        <v>Яковлев Кирилл</v>
      </c>
      <c r="C295" s="562">
        <f>VLOOKUP($K295,УЧАСТНИКИ!$A$5:$K$1101,4,FALSE)</f>
        <v>2000</v>
      </c>
      <c r="D295" s="536" t="str">
        <f>VLOOKUP($K295,УЧАСТНИКИ!$A$5:$K$1101,8,FALSE)</f>
        <v>КМС</v>
      </c>
      <c r="E295" s="561" t="str">
        <f>VLOOKUP($K295,УЧАСТНИКИ!$A$5:$K$1101,5,FALSE)</f>
        <v>Минусинск</v>
      </c>
      <c r="F295" s="563" t="s">
        <v>1457</v>
      </c>
      <c r="G295" s="563">
        <v>17</v>
      </c>
      <c r="H295" s="537">
        <v>2</v>
      </c>
      <c r="I295" s="562"/>
      <c r="J295" s="564" t="str">
        <f>VLOOKUP($K295,УЧАСТНИКИ!$A$5:$K$1101,10,FALSE)</f>
        <v>Волков В.В.</v>
      </c>
      <c r="K295" s="544" t="s">
        <v>1394</v>
      </c>
    </row>
    <row r="296" spans="1:11" s="366" customFormat="1" ht="25.5" customHeight="1" x14ac:dyDescent="0.25">
      <c r="A296" s="560">
        <v>3</v>
      </c>
      <c r="B296" s="561" t="str">
        <f>VLOOKUP($K296,УЧАСТНИКИ!$A$5:$K$1101,3,FALSE)</f>
        <v>Смагин Михаил</v>
      </c>
      <c r="C296" s="562">
        <f>VLOOKUP($K296,УЧАСТНИКИ!$A$5:$K$1101,4,FALSE)</f>
        <v>2005</v>
      </c>
      <c r="D296" s="536">
        <f>VLOOKUP($K296,УЧАСТНИКИ!$A$5:$K$1101,8,FALSE)</f>
        <v>1</v>
      </c>
      <c r="E296" s="561" t="str">
        <f>VLOOKUP($K296,УЧАСТНИКИ!$A$5:$K$1101,5,FALSE)</f>
        <v>Ачинск</v>
      </c>
      <c r="F296" s="563" t="s">
        <v>1458</v>
      </c>
      <c r="G296" s="563">
        <v>15</v>
      </c>
      <c r="H296" s="537">
        <v>2</v>
      </c>
      <c r="I296" s="562"/>
      <c r="J296" s="564" t="str">
        <f>VLOOKUP($K296,УЧАСТНИКИ!$A$5:$K$1101,10,FALSE)</f>
        <v>Шевченко О.В.</v>
      </c>
      <c r="K296" s="544" t="s">
        <v>1426</v>
      </c>
    </row>
    <row r="297" spans="1:11" s="366" customFormat="1" ht="25.5" customHeight="1" x14ac:dyDescent="0.25">
      <c r="A297" s="560">
        <v>4</v>
      </c>
      <c r="B297" s="561" t="str">
        <f>VLOOKUP($K297,УЧАСТНИКИ!$A$5:$K$1101,3,FALSE)</f>
        <v>Юдинцев Егор</v>
      </c>
      <c r="C297" s="562">
        <f>VLOOKUP($K297,УЧАСТНИКИ!$A$5:$K$1101,4,FALSE)</f>
        <v>2005</v>
      </c>
      <c r="D297" s="536">
        <f>VLOOKUP($K297,УЧАСТНИКИ!$A$5:$K$1101,8,FALSE)</f>
        <v>2</v>
      </c>
      <c r="E297" s="561" t="str">
        <f>VLOOKUP($K297,УЧАСТНИКИ!$A$5:$K$1101,5,FALSE)</f>
        <v>Лесосибирск</v>
      </c>
      <c r="F297" s="563" t="s">
        <v>1459</v>
      </c>
      <c r="G297" s="563">
        <v>14</v>
      </c>
      <c r="H297" s="537">
        <v>3</v>
      </c>
      <c r="I297" s="562"/>
      <c r="J297" s="564" t="str">
        <f>VLOOKUP($K297,УЧАСТНИКИ!$A$5:$K$1101,10,FALSE)</f>
        <v>Мельникова А.И., Паутов С.А.</v>
      </c>
      <c r="K297" s="544" t="s">
        <v>325</v>
      </c>
    </row>
    <row r="298" spans="1:11" s="366" customFormat="1" ht="25.5" customHeight="1" x14ac:dyDescent="0.25">
      <c r="A298" s="560">
        <v>5</v>
      </c>
      <c r="B298" s="561" t="str">
        <f>VLOOKUP($K298,УЧАСТНИКИ!$A$5:$K$1101,3,FALSE)</f>
        <v>Демчук Сергей</v>
      </c>
      <c r="C298" s="562">
        <f>VLOOKUP($K298,УЧАСТНИКИ!$A$5:$K$1101,4,FALSE)</f>
        <v>2002</v>
      </c>
      <c r="D298" s="536" t="str">
        <f>VLOOKUP($K298,УЧАСТНИКИ!$A$5:$K$1101,8,FALSE)</f>
        <v>КМС</v>
      </c>
      <c r="E298" s="561" t="str">
        <f>VLOOKUP($K298,УЧАСТНИКИ!$A$5:$K$1101,5,FALSE)</f>
        <v>Минусинск</v>
      </c>
      <c r="F298" s="563" t="s">
        <v>1460</v>
      </c>
      <c r="G298" s="563">
        <v>13</v>
      </c>
      <c r="H298" s="537">
        <v>3</v>
      </c>
      <c r="I298" s="562"/>
      <c r="J298" s="564" t="str">
        <f>VLOOKUP($K298,УЧАСТНИКИ!$A$5:$K$1101,10,FALSE)</f>
        <v>Бейдин Ю.Н., Волков В.В.</v>
      </c>
      <c r="K298" s="544" t="s">
        <v>190</v>
      </c>
    </row>
    <row r="299" spans="1:11" s="366" customFormat="1" ht="25.5" customHeight="1" x14ac:dyDescent="0.25">
      <c r="A299" s="560">
        <v>6</v>
      </c>
      <c r="B299" s="561" t="str">
        <f>VLOOKUP($K299,УЧАСТНИКИ!$A$5:$K$1101,3,FALSE)</f>
        <v>Иванов Марк</v>
      </c>
      <c r="C299" s="562">
        <f>VLOOKUP($K299,УЧАСТНИКИ!$A$5:$K$1101,4,FALSE)</f>
        <v>1987</v>
      </c>
      <c r="D299" s="536">
        <f>VLOOKUP($K299,УЧАСТНИКИ!$A$5:$K$1101,8,FALSE)</f>
        <v>2</v>
      </c>
      <c r="E299" s="561" t="str">
        <f>VLOOKUP($K299,УЧАСТНИКИ!$A$5:$K$1101,5,FALSE)</f>
        <v>ЗАТО Железногорск</v>
      </c>
      <c r="F299" s="563" t="s">
        <v>1461</v>
      </c>
      <c r="G299" s="563">
        <v>12</v>
      </c>
      <c r="H299" s="537">
        <v>3</v>
      </c>
      <c r="I299" s="562"/>
      <c r="J299" s="564" t="str">
        <f>VLOOKUP($K299,УЧАСТНИКИ!$A$5:$K$1101,10,FALSE)</f>
        <v>Самостоятельно</v>
      </c>
      <c r="K299" s="544" t="s">
        <v>295</v>
      </c>
    </row>
    <row r="300" spans="1:11" s="366" customFormat="1" ht="25.5" customHeight="1" x14ac:dyDescent="0.25">
      <c r="A300" s="560">
        <v>7</v>
      </c>
      <c r="B300" s="561" t="str">
        <f>VLOOKUP($K300,УЧАСТНИКИ!$A$5:$K$1101,3,FALSE)</f>
        <v>Сергеев Александр</v>
      </c>
      <c r="C300" s="562">
        <f>VLOOKUP($K300,УЧАСТНИКИ!$A$5:$K$1101,4,FALSE)</f>
        <v>1991</v>
      </c>
      <c r="D300" s="536">
        <f>VLOOKUP($K300,УЧАСТНИКИ!$A$5:$K$1101,8,FALSE)</f>
        <v>1</v>
      </c>
      <c r="E300" s="561" t="str">
        <f>VLOOKUP($K300,УЧАСТНИКИ!$A$5:$K$1101,5,FALSE)</f>
        <v>Сосновоборск</v>
      </c>
      <c r="F300" s="563" t="s">
        <v>1462</v>
      </c>
      <c r="G300" s="563">
        <v>11</v>
      </c>
      <c r="H300" s="537">
        <v>3</v>
      </c>
      <c r="I300" s="562"/>
      <c r="J300" s="564" t="str">
        <f>VLOOKUP($K300,УЧАСТНИКИ!$A$5:$K$1101,10,FALSE)</f>
        <v>Самостоятельно</v>
      </c>
      <c r="K300" s="544" t="s">
        <v>1339</v>
      </c>
    </row>
    <row r="301" spans="1:11" s="366" customFormat="1" ht="25.5" customHeight="1" x14ac:dyDescent="0.25">
      <c r="A301" s="560">
        <v>8</v>
      </c>
      <c r="B301" s="561" t="str">
        <f>VLOOKUP($K301,УЧАСТНИКИ!$A$5:$K$1101,3,FALSE)</f>
        <v>Моисеенко Павел</v>
      </c>
      <c r="C301" s="562">
        <f>VLOOKUP($K301,УЧАСТНИКИ!$A$5:$K$1101,4,FALSE)</f>
        <v>2001</v>
      </c>
      <c r="D301" s="536">
        <f>VLOOKUP($K301,УЧАСТНИКИ!$A$5:$K$1101,8,FALSE)</f>
        <v>2</v>
      </c>
      <c r="E301" s="561" t="str">
        <f>VLOOKUP($K301,УЧАСТНИКИ!$A$5:$K$1101,5,FALSE)</f>
        <v>Назарово</v>
      </c>
      <c r="F301" s="563" t="s">
        <v>1463</v>
      </c>
      <c r="G301" s="563">
        <v>10</v>
      </c>
      <c r="H301" s="537">
        <v>3</v>
      </c>
      <c r="I301" s="562"/>
      <c r="J301" s="564" t="str">
        <f>VLOOKUP($K301,УЧАСТНИКИ!$A$5:$K$1101,10,FALSE)</f>
        <v>Малюченко В.Ф.</v>
      </c>
      <c r="K301" s="544" t="s">
        <v>1293</v>
      </c>
    </row>
    <row r="302" spans="1:11" s="366" customFormat="1" ht="25.5" customHeight="1" x14ac:dyDescent="0.25">
      <c r="A302" s="560">
        <v>9</v>
      </c>
      <c r="B302" s="561" t="str">
        <f>VLOOKUP($K302,УЧАСТНИКИ!$A$5:$K$1101,3,FALSE)</f>
        <v>Бырсану Данила</v>
      </c>
      <c r="C302" s="562">
        <f>VLOOKUP($K302,УЧАСТНИКИ!$A$5:$K$1101,4,FALSE)</f>
        <v>2006</v>
      </c>
      <c r="D302" s="536">
        <f>VLOOKUP($K302,УЧАСТНИКИ!$A$5:$K$1101,8,FALSE)</f>
        <v>2</v>
      </c>
      <c r="E302" s="561" t="str">
        <f>VLOOKUP($K302,УЧАСТНИКИ!$A$5:$K$1101,5,FALSE)</f>
        <v>Лесосибирск</v>
      </c>
      <c r="F302" s="563" t="s">
        <v>1464</v>
      </c>
      <c r="G302" s="563">
        <v>9</v>
      </c>
      <c r="H302" s="537">
        <v>3</v>
      </c>
      <c r="I302" s="562"/>
      <c r="J302" s="564" t="str">
        <f>VLOOKUP($K302,УЧАСТНИКИ!$A$5:$K$1101,10,FALSE)</f>
        <v>Мельникова А.И., Галямова Л.В.</v>
      </c>
      <c r="K302" s="544" t="s">
        <v>301</v>
      </c>
    </row>
    <row r="303" spans="1:11" s="366" customFormat="1" ht="25.5" customHeight="1" x14ac:dyDescent="0.25">
      <c r="A303" s="560">
        <v>10</v>
      </c>
      <c r="B303" s="561" t="str">
        <f>VLOOKUP($K303,УЧАСТНИКИ!$A$5:$K$1101,3,FALSE)</f>
        <v>Белоусов Роман</v>
      </c>
      <c r="C303" s="562">
        <f>VLOOKUP($K303,УЧАСТНИКИ!$A$5:$K$1101,4,FALSE)</f>
        <v>1996</v>
      </c>
      <c r="D303" s="536">
        <f>VLOOKUP($K303,УЧАСТНИКИ!$A$5:$K$1101,8,FALSE)</f>
        <v>3</v>
      </c>
      <c r="E303" s="561" t="str">
        <f>VLOOKUP($K303,УЧАСТНИКИ!$A$5:$K$1101,5,FALSE)</f>
        <v>Лесосибирск</v>
      </c>
      <c r="F303" s="563" t="s">
        <v>1465</v>
      </c>
      <c r="G303" s="563">
        <v>8</v>
      </c>
      <c r="H303" s="537">
        <v>3</v>
      </c>
      <c r="I303" s="562"/>
      <c r="J303" s="564" t="str">
        <f>VLOOKUP($K303,УЧАСТНИКИ!$A$5:$K$1101,10,FALSE)</f>
        <v>Паутов С.А.</v>
      </c>
      <c r="K303" s="544" t="s">
        <v>1370</v>
      </c>
    </row>
    <row r="304" spans="1:11" s="366" customFormat="1" ht="25.5" customHeight="1" x14ac:dyDescent="0.25">
      <c r="A304" s="560">
        <v>11</v>
      </c>
      <c r="B304" s="561" t="str">
        <f>VLOOKUP($K304,УЧАСТНИКИ!$A$5:$K$1101,3,FALSE)</f>
        <v>Лебедев Кирилл</v>
      </c>
      <c r="C304" s="562">
        <f>VLOOKUP($K304,УЧАСТНИКИ!$A$5:$K$1101,4,FALSE)</f>
        <v>2005</v>
      </c>
      <c r="D304" s="536">
        <f>VLOOKUP($K304,УЧАСТНИКИ!$A$5:$K$1101,8,FALSE)</f>
        <v>3</v>
      </c>
      <c r="E304" s="561" t="str">
        <f>VLOOKUP($K304,УЧАСТНИКИ!$A$5:$K$1101,5,FALSE)</f>
        <v>ЗАТО Солнечный</v>
      </c>
      <c r="F304" s="563" t="s">
        <v>1466</v>
      </c>
      <c r="G304" s="563">
        <v>7</v>
      </c>
      <c r="H304" s="537">
        <v>3</v>
      </c>
      <c r="I304" s="562"/>
      <c r="J304" s="564" t="str">
        <f>VLOOKUP($K304,УЧАСТНИКИ!$A$5:$K$1101,10,FALSE)</f>
        <v>Алешунас Е.В.</v>
      </c>
      <c r="K304" s="544" t="s">
        <v>1303</v>
      </c>
    </row>
    <row r="305" spans="1:11" s="366" customFormat="1" ht="25.5" customHeight="1" x14ac:dyDescent="0.25">
      <c r="A305" s="560">
        <v>12</v>
      </c>
      <c r="B305" s="561" t="str">
        <f>VLOOKUP($K305,УЧАСТНИКИ!$A$5:$K$1101,3,FALSE)</f>
        <v>Васин Денис</v>
      </c>
      <c r="C305" s="562">
        <f>VLOOKUP($K305,УЧАСТНИКИ!$A$5:$K$1101,4,FALSE)</f>
        <v>1994</v>
      </c>
      <c r="D305" s="536">
        <f>VLOOKUP($K305,УЧАСТНИКИ!$A$5:$K$1101,8,FALSE)</f>
        <v>3</v>
      </c>
      <c r="E305" s="561" t="str">
        <f>VLOOKUP($K305,УЧАСТНИКИ!$A$5:$K$1101,5,FALSE)</f>
        <v>ЗАТО Солнечный</v>
      </c>
      <c r="F305" s="563" t="s">
        <v>1467</v>
      </c>
      <c r="G305" s="563">
        <v>6</v>
      </c>
      <c r="H305" s="537" t="s">
        <v>116</v>
      </c>
      <c r="I305" s="562"/>
      <c r="J305" s="564" t="str">
        <f>VLOOKUP($K305,УЧАСТНИКИ!$A$5:$K$1101,10,FALSE)</f>
        <v>Казаков И.А.</v>
      </c>
      <c r="K305" s="544" t="s">
        <v>1306</v>
      </c>
    </row>
    <row r="306" spans="1:11" s="366" customFormat="1" ht="25.5" customHeight="1" x14ac:dyDescent="0.25">
      <c r="A306" s="560">
        <v>13</v>
      </c>
      <c r="B306" s="561" t="str">
        <f>VLOOKUP($K306,УЧАСТНИКИ!$A$5:$K$1101,3,FALSE)</f>
        <v>Панков Николай</v>
      </c>
      <c r="C306" s="562">
        <f>VLOOKUP($K306,УЧАСТНИКИ!$A$5:$K$1101,4,FALSE)</f>
        <v>2006</v>
      </c>
      <c r="D306" s="536" t="str">
        <f>VLOOKUP($K306,УЧАСТНИКИ!$A$5:$K$1101,8,FALSE)</f>
        <v>3</v>
      </c>
      <c r="E306" s="561" t="str">
        <f>VLOOKUP($K306,УЧАСТНИКИ!$A$5:$K$1101,5,FALSE)</f>
        <v>Шарыпово</v>
      </c>
      <c r="F306" s="563" t="s">
        <v>1468</v>
      </c>
      <c r="G306" s="563">
        <v>5</v>
      </c>
      <c r="H306" s="537" t="s">
        <v>117</v>
      </c>
      <c r="I306" s="562"/>
      <c r="J306" s="564" t="str">
        <f>VLOOKUP($K306,УЧАСТНИКИ!$A$5:$K$1101,10,FALSE)</f>
        <v>Сенькин В.В.</v>
      </c>
      <c r="K306" s="544" t="s">
        <v>126</v>
      </c>
    </row>
    <row r="307" spans="1:11" s="366" customFormat="1" ht="25.5" customHeight="1" x14ac:dyDescent="0.25">
      <c r="A307" s="560">
        <v>14</v>
      </c>
      <c r="B307" s="561" t="str">
        <f>VLOOKUP($K307,УЧАСТНИКИ!$A$5:$K$1101,3,FALSE)</f>
        <v>Швецов Василий</v>
      </c>
      <c r="C307" s="562">
        <f>VLOOKUP($K307,УЧАСТНИКИ!$A$5:$K$1101,4,FALSE)</f>
        <v>2003</v>
      </c>
      <c r="D307" s="536" t="str">
        <f>VLOOKUP($K307,УЧАСТНИКИ!$A$5:$K$1101,8,FALSE)</f>
        <v>3</v>
      </c>
      <c r="E307" s="561" t="str">
        <f>VLOOKUP($K307,УЧАСТНИКИ!$A$5:$K$1101,5,FALSE)</f>
        <v>Шарыпово</v>
      </c>
      <c r="F307" s="563" t="s">
        <v>1469</v>
      </c>
      <c r="G307" s="563">
        <v>4</v>
      </c>
      <c r="H307" s="537" t="s">
        <v>117</v>
      </c>
      <c r="I307" s="562"/>
      <c r="J307" s="564" t="str">
        <f>VLOOKUP($K307,УЧАСТНИКИ!$A$5:$K$1101,10,FALSE)</f>
        <v>Сенькин В.В.</v>
      </c>
      <c r="K307" s="544" t="s">
        <v>249</v>
      </c>
    </row>
    <row r="308" spans="1:11" s="366" customFormat="1" ht="25.5" customHeight="1" thickBot="1" x14ac:dyDescent="0.3">
      <c r="A308" s="964">
        <v>15</v>
      </c>
      <c r="B308" s="568" t="str">
        <f>VLOOKUP($K308,УЧАСТНИКИ!$A$5:$K$1101,3,FALSE)</f>
        <v>Кекин Денис</v>
      </c>
      <c r="C308" s="569">
        <f>VLOOKUP($K308,УЧАСТНИКИ!$A$5:$K$1101,4,FALSE)</f>
        <v>1989</v>
      </c>
      <c r="D308" s="565" t="str">
        <f>VLOOKUP($K308,УЧАСТНИКИ!$A$5:$K$1101,8,FALSE)</f>
        <v>3</v>
      </c>
      <c r="E308" s="568" t="str">
        <f>VLOOKUP($K308,УЧАСТНИКИ!$A$5:$K$1101,5,FALSE)</f>
        <v>Шарыпово</v>
      </c>
      <c r="F308" s="965" t="s">
        <v>1470</v>
      </c>
      <c r="G308" s="965">
        <v>3</v>
      </c>
      <c r="H308" s="966" t="s">
        <v>118</v>
      </c>
      <c r="I308" s="569"/>
      <c r="J308" s="571" t="str">
        <f>VLOOKUP($K308,УЧАСТНИКИ!$A$5:$K$1101,10,FALSE)</f>
        <v>Самостоятельно</v>
      </c>
      <c r="K308" s="544" t="s">
        <v>246</v>
      </c>
    </row>
    <row r="309" spans="1:11" s="366" customFormat="1" ht="25.5" hidden="1" customHeight="1" x14ac:dyDescent="0.25">
      <c r="A309" s="1194" t="s">
        <v>440</v>
      </c>
      <c r="B309" s="1195"/>
      <c r="C309" s="999"/>
      <c r="D309" s="1006"/>
      <c r="E309" s="1007"/>
      <c r="F309" s="1008"/>
      <c r="G309" s="1009"/>
      <c r="H309" s="1203"/>
      <c r="I309" s="1204"/>
      <c r="J309" s="1008"/>
      <c r="K309" s="544"/>
    </row>
    <row r="310" spans="1:11" s="366" customFormat="1" ht="25.5" hidden="1" customHeight="1" x14ac:dyDescent="0.25">
      <c r="A310" s="120" t="s">
        <v>51</v>
      </c>
      <c r="B310" s="120" t="s">
        <v>63</v>
      </c>
      <c r="C310" s="120" t="s">
        <v>68</v>
      </c>
      <c r="D310" s="120" t="s">
        <v>9</v>
      </c>
      <c r="E310" s="120" t="s">
        <v>97</v>
      </c>
      <c r="F310" s="126" t="s">
        <v>19</v>
      </c>
      <c r="G310" s="126"/>
      <c r="H310" s="120" t="s">
        <v>12</v>
      </c>
      <c r="I310" s="120" t="s">
        <v>13</v>
      </c>
      <c r="J310" s="122" t="s">
        <v>14</v>
      </c>
      <c r="K310" s="544"/>
    </row>
    <row r="311" spans="1:11" s="366" customFormat="1" ht="25.5" hidden="1" customHeight="1" x14ac:dyDescent="0.25">
      <c r="A311" s="535">
        <v>1</v>
      </c>
      <c r="B311" s="540" t="e">
        <f>VLOOKUP($K311,УЧАСТНИКИ!$A$5:$K$1101,3,FALSE)</f>
        <v>#N/A</v>
      </c>
      <c r="C311" s="541" t="e">
        <f>VLOOKUP($K311,УЧАСТНИКИ!$A$5:$K$1101,4,FALSE)</f>
        <v>#N/A</v>
      </c>
      <c r="D311" s="542" t="e">
        <f>VLOOKUP($K311,УЧАСТНИКИ!$A$5:$K$1101,8,FALSE)</f>
        <v>#N/A</v>
      </c>
      <c r="E311" s="540" t="e">
        <f>VLOOKUP($K311,УЧАСТНИКИ!$A$5:$K$1101,5,FALSE)</f>
        <v>#N/A</v>
      </c>
      <c r="F311" s="543">
        <v>180</v>
      </c>
      <c r="G311" s="543"/>
      <c r="H311" s="537" t="str">
        <f>IF(F311&lt;=ЕВСК!$E$34,"МСМК",IF(F311&lt;=ЕВСК!$F$34,"МС",IF(F311&lt;=ЕВСК!$G$34,"КМС",IF(F311&lt;=ЕВСК!$H$34,"1",IF(F311&lt;=ЕВСК!$I$34,"2",IF(F311&lt;=ЕВСК!$J$34,"3",IF(F311&lt;=ЕВСК!$K$34,"1юн",IF(F311&lt;=ЕВСК!$L$34,"2юн",IF(F311&lt;=ЕВСК!$M$34,"3юн",IF(F311&gt;ЕВСК!$M$34,"б/р"))))))))))</f>
        <v>МСМК</v>
      </c>
      <c r="I311" s="541"/>
      <c r="J311" s="540" t="e">
        <f>VLOOKUP($K311,УЧАСТНИКИ!$A$5:$K$1101,10,FALSE)</f>
        <v>#N/A</v>
      </c>
      <c r="K311" s="544"/>
    </row>
    <row r="312" spans="1:11" s="366" customFormat="1" ht="25.5" hidden="1" customHeight="1" x14ac:dyDescent="0.25">
      <c r="A312" s="535">
        <v>2</v>
      </c>
      <c r="B312" s="540" t="e">
        <f>VLOOKUP($K312,УЧАСТНИКИ!$A$5:$K$1101,3,FALSE)</f>
        <v>#N/A</v>
      </c>
      <c r="C312" s="541" t="e">
        <f>VLOOKUP($K312,УЧАСТНИКИ!$A$5:$K$1101,4,FALSE)</f>
        <v>#N/A</v>
      </c>
      <c r="D312" s="542" t="e">
        <f>VLOOKUP($K312,УЧАСТНИКИ!$A$5:$K$1101,8,FALSE)</f>
        <v>#N/A</v>
      </c>
      <c r="E312" s="540" t="e">
        <f>VLOOKUP($K312,УЧАСТНИКИ!$A$5:$K$1101,5,FALSE)</f>
        <v>#N/A</v>
      </c>
      <c r="F312" s="543">
        <v>188</v>
      </c>
      <c r="G312" s="543"/>
      <c r="H312" s="537" t="str">
        <f>IF(F312&lt;=ЕВСК!$E$34,"МСМК",IF(F312&lt;=ЕВСК!$F$34,"МС",IF(F312&lt;=ЕВСК!$G$34,"КМС",IF(F312&lt;=ЕВСК!$H$34,"1",IF(F312&lt;=ЕВСК!$I$34,"2",IF(F312&lt;=ЕВСК!$J$34,"3",IF(F312&lt;=ЕВСК!$K$34,"1юн",IF(F312&lt;=ЕВСК!$L$34,"2юн",IF(F312&lt;=ЕВСК!$M$34,"3юн",IF(F312&gt;ЕВСК!$M$34,"б/р"))))))))))</f>
        <v>МСМК</v>
      </c>
      <c r="I312" s="541"/>
      <c r="J312" s="540" t="e">
        <f>VLOOKUP($K312,УЧАСТНИКИ!$A$5:$K$1101,10,FALSE)</f>
        <v>#N/A</v>
      </c>
      <c r="K312" s="544"/>
    </row>
    <row r="313" spans="1:11" s="366" customFormat="1" ht="25.5" hidden="1" customHeight="1" x14ac:dyDescent="0.25">
      <c r="A313" s="535">
        <v>3</v>
      </c>
      <c r="B313" s="540" t="e">
        <f>VLOOKUP($K313,УЧАСТНИКИ!$A$5:$K$1101,3,FALSE)</f>
        <v>#N/A</v>
      </c>
      <c r="C313" s="541" t="e">
        <f>VLOOKUP($K313,УЧАСТНИКИ!$A$5:$K$1101,4,FALSE)</f>
        <v>#N/A</v>
      </c>
      <c r="D313" s="542" t="e">
        <f>VLOOKUP($K313,УЧАСТНИКИ!$A$5:$K$1101,8,FALSE)</f>
        <v>#N/A</v>
      </c>
      <c r="E313" s="540" t="e">
        <f>VLOOKUP($K313,УЧАСТНИКИ!$A$5:$K$1101,5,FALSE)</f>
        <v>#N/A</v>
      </c>
      <c r="F313" s="543">
        <v>181</v>
      </c>
      <c r="G313" s="543"/>
      <c r="H313" s="537" t="str">
        <f>IF(F313&lt;=ЕВСК!$E$34,"МСМК",IF(F313&lt;=ЕВСК!$F$34,"МС",IF(F313&lt;=ЕВСК!$G$34,"КМС",IF(F313&lt;=ЕВСК!$H$34,"1",IF(F313&lt;=ЕВСК!$I$34,"2",IF(F313&lt;=ЕВСК!$J$34,"3",IF(F313&lt;=ЕВСК!$K$34,"1юн",IF(F313&lt;=ЕВСК!$L$34,"2юн",IF(F313&lt;=ЕВСК!$M$34,"3юн",IF(F313&gt;ЕВСК!$M$34,"б/р"))))))))))</f>
        <v>МСМК</v>
      </c>
      <c r="I313" s="541"/>
      <c r="J313" s="540" t="e">
        <f>VLOOKUP($K313,УЧАСТНИКИ!$A$5:$K$1101,10,FALSE)</f>
        <v>#N/A</v>
      </c>
      <c r="K313" s="544"/>
    </row>
    <row r="314" spans="1:11" s="366" customFormat="1" ht="25.5" hidden="1" customHeight="1" x14ac:dyDescent="0.25">
      <c r="A314" s="535">
        <v>4</v>
      </c>
      <c r="B314" s="540" t="e">
        <f>VLOOKUP($K314,УЧАСТНИКИ!$A$5:$K$1101,3,FALSE)</f>
        <v>#N/A</v>
      </c>
      <c r="C314" s="541" t="e">
        <f>VLOOKUP($K314,УЧАСТНИКИ!$A$5:$K$1101,4,FALSE)</f>
        <v>#N/A</v>
      </c>
      <c r="D314" s="542" t="e">
        <f>VLOOKUP($K314,УЧАСТНИКИ!$A$5:$K$1101,8,FALSE)</f>
        <v>#N/A</v>
      </c>
      <c r="E314" s="540" t="e">
        <f>VLOOKUP($K314,УЧАСТНИКИ!$A$5:$K$1101,5,FALSE)</f>
        <v>#N/A</v>
      </c>
      <c r="F314" s="543">
        <v>174</v>
      </c>
      <c r="G314" s="543"/>
      <c r="H314" s="537" t="str">
        <f>IF(F314&lt;=ЕВСК!$E$34,"МСМК",IF(F314&lt;=ЕВСК!$F$34,"МС",IF(F314&lt;=ЕВСК!$G$34,"КМС",IF(F314&lt;=ЕВСК!$H$34,"1",IF(F314&lt;=ЕВСК!$I$34,"2",IF(F314&lt;=ЕВСК!$J$34,"3",IF(F314&lt;=ЕВСК!$K$34,"1юн",IF(F314&lt;=ЕВСК!$L$34,"2юн",IF(F314&lt;=ЕВСК!$M$34,"3юн",IF(F314&gt;ЕВСК!$M$34,"б/р"))))))))))</f>
        <v>МСМК</v>
      </c>
      <c r="I314" s="541"/>
      <c r="J314" s="540" t="e">
        <f>VLOOKUP($K314,УЧАСТНИКИ!$A$5:$K$1101,10,FALSE)</f>
        <v>#N/A</v>
      </c>
      <c r="K314" s="544"/>
    </row>
    <row r="315" spans="1:11" s="366" customFormat="1" ht="25.5" hidden="1" customHeight="1" x14ac:dyDescent="0.25">
      <c r="A315" s="535">
        <v>5</v>
      </c>
      <c r="B315" s="540" t="e">
        <f>VLOOKUP($K315,УЧАСТНИКИ!$A$5:$K$1101,3,FALSE)</f>
        <v>#N/A</v>
      </c>
      <c r="C315" s="541" t="e">
        <f>VLOOKUP($K315,УЧАСТНИКИ!$A$5:$K$1101,4,FALSE)</f>
        <v>#N/A</v>
      </c>
      <c r="D315" s="542" t="e">
        <f>VLOOKUP($K315,УЧАСТНИКИ!$A$5:$K$1101,8,FALSE)</f>
        <v>#N/A</v>
      </c>
      <c r="E315" s="540" t="e">
        <f>VLOOKUP($K315,УЧАСТНИКИ!$A$5:$K$1101,5,FALSE)</f>
        <v>#N/A</v>
      </c>
      <c r="F315" s="543">
        <v>167</v>
      </c>
      <c r="G315" s="543"/>
      <c r="H315" s="537" t="str">
        <f>IF(F315&lt;=ЕВСК!$E$34,"МСМК",IF(F315&lt;=ЕВСК!$F$34,"МС",IF(F315&lt;=ЕВСК!$G$34,"КМС",IF(F315&lt;=ЕВСК!$H$34,"1",IF(F315&lt;=ЕВСК!$I$34,"2",IF(F315&lt;=ЕВСК!$J$34,"3",IF(F315&lt;=ЕВСК!$K$34,"1юн",IF(F315&lt;=ЕВСК!$L$34,"2юн",IF(F315&lt;=ЕВСК!$M$34,"3юн",IF(F315&gt;ЕВСК!$M$34,"б/р"))))))))))</f>
        <v>МСМК</v>
      </c>
      <c r="I315" s="541"/>
      <c r="J315" s="540" t="e">
        <f>VLOOKUP($K315,УЧАСТНИКИ!$A$5:$K$1101,10,FALSE)</f>
        <v>#N/A</v>
      </c>
      <c r="K315" s="544"/>
    </row>
    <row r="316" spans="1:11" s="366" customFormat="1" ht="25.5" hidden="1" customHeight="1" x14ac:dyDescent="0.25">
      <c r="A316" s="535">
        <v>6</v>
      </c>
      <c r="B316" s="540" t="e">
        <f>VLOOKUP($K316,УЧАСТНИКИ!$A$5:$K$1101,3,FALSE)</f>
        <v>#N/A</v>
      </c>
      <c r="C316" s="541" t="e">
        <f>VLOOKUP($K316,УЧАСТНИКИ!$A$5:$K$1101,4,FALSE)</f>
        <v>#N/A</v>
      </c>
      <c r="D316" s="542" t="e">
        <f>VLOOKUP($K316,УЧАСТНИКИ!$A$5:$K$1101,8,FALSE)</f>
        <v>#N/A</v>
      </c>
      <c r="E316" s="540" t="e">
        <f>VLOOKUP($K316,УЧАСТНИКИ!$A$5:$K$1101,5,FALSE)</f>
        <v>#N/A</v>
      </c>
      <c r="F316" s="543">
        <v>160</v>
      </c>
      <c r="G316" s="543"/>
      <c r="H316" s="537" t="str">
        <f>IF(F316&lt;=ЕВСК!$E$34,"МСМК",IF(F316&lt;=ЕВСК!$F$34,"МС",IF(F316&lt;=ЕВСК!$G$34,"КМС",IF(F316&lt;=ЕВСК!$H$34,"1",IF(F316&lt;=ЕВСК!$I$34,"2",IF(F316&lt;=ЕВСК!$J$34,"3",IF(F316&lt;=ЕВСК!$K$34,"1юн",IF(F316&lt;=ЕВСК!$L$34,"2юн",IF(F316&lt;=ЕВСК!$M$34,"3юн",IF(F316&gt;ЕВСК!$M$34,"б/р"))))))))))</f>
        <v>МСМК</v>
      </c>
      <c r="I316" s="541"/>
      <c r="J316" s="540" t="e">
        <f>VLOOKUP($K316,УЧАСТНИКИ!$A$5:$K$1101,10,FALSE)</f>
        <v>#N/A</v>
      </c>
      <c r="K316" s="544"/>
    </row>
    <row r="317" spans="1:11" s="366" customFormat="1" ht="25.5" hidden="1" customHeight="1" x14ac:dyDescent="0.25">
      <c r="A317" s="535">
        <v>7</v>
      </c>
      <c r="B317" s="540" t="e">
        <f>VLOOKUP($K317,УЧАСТНИКИ!$A$5:$K$1101,3,FALSE)</f>
        <v>#N/A</v>
      </c>
      <c r="C317" s="541" t="e">
        <f>VLOOKUP($K317,УЧАСТНИКИ!$A$5:$K$1101,4,FALSE)</f>
        <v>#N/A</v>
      </c>
      <c r="D317" s="542" t="e">
        <f>VLOOKUP($K317,УЧАСТНИКИ!$A$5:$K$1101,8,FALSE)</f>
        <v>#N/A</v>
      </c>
      <c r="E317" s="540" t="e">
        <f>VLOOKUP($K317,УЧАСТНИКИ!$A$5:$K$1101,5,FALSE)</f>
        <v>#N/A</v>
      </c>
      <c r="F317" s="543">
        <v>153</v>
      </c>
      <c r="G317" s="543"/>
      <c r="H317" s="537" t="str">
        <f>IF(F317&lt;=ЕВСК!$E$34,"МСМК",IF(F317&lt;=ЕВСК!$F$34,"МС",IF(F317&lt;=ЕВСК!$G$34,"КМС",IF(F317&lt;=ЕВСК!$H$34,"1",IF(F317&lt;=ЕВСК!$I$34,"2",IF(F317&lt;=ЕВСК!$J$34,"3",IF(F317&lt;=ЕВСК!$K$34,"1юн",IF(F317&lt;=ЕВСК!$L$34,"2юн",IF(F317&lt;=ЕВСК!$M$34,"3юн",IF(F317&gt;ЕВСК!$M$34,"б/р"))))))))))</f>
        <v>МСМК</v>
      </c>
      <c r="I317" s="541"/>
      <c r="J317" s="540" t="e">
        <f>VLOOKUP($K317,УЧАСТНИКИ!$A$5:$K$1101,10,FALSE)</f>
        <v>#N/A</v>
      </c>
      <c r="K317" s="544"/>
    </row>
    <row r="318" spans="1:11" s="366" customFormat="1" ht="25.5" hidden="1" customHeight="1" x14ac:dyDescent="0.25">
      <c r="A318" s="535">
        <v>8</v>
      </c>
      <c r="B318" s="540" t="e">
        <f>VLOOKUP($K318,УЧАСТНИКИ!$A$5:$K$1101,3,FALSE)</f>
        <v>#N/A</v>
      </c>
      <c r="C318" s="541" t="e">
        <f>VLOOKUP($K318,УЧАСТНИКИ!$A$5:$K$1101,4,FALSE)</f>
        <v>#N/A</v>
      </c>
      <c r="D318" s="542" t="e">
        <f>VLOOKUP($K318,УЧАСТНИКИ!$A$5:$K$1101,8,FALSE)</f>
        <v>#N/A</v>
      </c>
      <c r="E318" s="540" t="e">
        <f>VLOOKUP($K318,УЧАСТНИКИ!$A$5:$K$1101,5,FALSE)</f>
        <v>#N/A</v>
      </c>
      <c r="F318" s="543">
        <v>146</v>
      </c>
      <c r="G318" s="543"/>
      <c r="H318" s="537" t="str">
        <f>IF(F318&lt;=ЕВСК!$E$34,"МСМК",IF(F318&lt;=ЕВСК!$F$34,"МС",IF(F318&lt;=ЕВСК!$G$34,"КМС",IF(F318&lt;=ЕВСК!$H$34,"1",IF(F318&lt;=ЕВСК!$I$34,"2",IF(F318&lt;=ЕВСК!$J$34,"3",IF(F318&lt;=ЕВСК!$K$34,"1юн",IF(F318&lt;=ЕВСК!$L$34,"2юн",IF(F318&lt;=ЕВСК!$M$34,"3юн",IF(F318&gt;ЕВСК!$M$34,"б/р"))))))))))</f>
        <v>МСМК</v>
      </c>
      <c r="I318" s="541"/>
      <c r="J318" s="540" t="e">
        <f>VLOOKUP($K318,УЧАСТНИКИ!$A$5:$K$1101,10,FALSE)</f>
        <v>#N/A</v>
      </c>
      <c r="K318" s="544"/>
    </row>
    <row r="319" spans="1:11" s="366" customFormat="1" ht="25.5" hidden="1" customHeight="1" x14ac:dyDescent="0.25">
      <c r="A319" s="535">
        <v>9</v>
      </c>
      <c r="B319" s="540" t="e">
        <f>VLOOKUP($K319,УЧАСТНИКИ!$A$5:$K$1101,3,FALSE)</f>
        <v>#N/A</v>
      </c>
      <c r="C319" s="541" t="e">
        <f>VLOOKUP($K319,УЧАСТНИКИ!$A$5:$K$1101,4,FALSE)</f>
        <v>#N/A</v>
      </c>
      <c r="D319" s="542" t="e">
        <f>VLOOKUP($K319,УЧАСТНИКИ!$A$5:$K$1101,8,FALSE)</f>
        <v>#N/A</v>
      </c>
      <c r="E319" s="540" t="e">
        <f>VLOOKUP($K319,УЧАСТНИКИ!$A$5:$K$1101,5,FALSE)</f>
        <v>#N/A</v>
      </c>
      <c r="F319" s="543">
        <v>147</v>
      </c>
      <c r="G319" s="543"/>
      <c r="H319" s="537" t="str">
        <f>IF(F319&lt;=ЕВСК!$E$34,"МСМК",IF(F319&lt;=ЕВСК!$F$34,"МС",IF(F319&lt;=ЕВСК!$G$34,"КМС",IF(F319&lt;=ЕВСК!$H$34,"1",IF(F319&lt;=ЕВСК!$I$34,"2",IF(F319&lt;=ЕВСК!$J$34,"3",IF(F319&lt;=ЕВСК!$K$34,"1юн",IF(F319&lt;=ЕВСК!$L$34,"2юн",IF(F319&lt;=ЕВСК!$M$34,"3юн",IF(F319&gt;ЕВСК!$M$34,"б/р"))))))))))</f>
        <v>МСМК</v>
      </c>
      <c r="I319" s="541"/>
      <c r="J319" s="540" t="e">
        <f>VLOOKUP($K319,УЧАСТНИКИ!$A$5:$K$1101,10,FALSE)</f>
        <v>#N/A</v>
      </c>
      <c r="K319" s="544"/>
    </row>
    <row r="320" spans="1:11" s="366" customFormat="1" ht="25.5" hidden="1" customHeight="1" x14ac:dyDescent="0.25">
      <c r="A320" s="535">
        <v>10</v>
      </c>
      <c r="B320" s="540" t="e">
        <f>VLOOKUP($K320,УЧАСТНИКИ!$A$5:$K$1101,3,FALSE)</f>
        <v>#N/A</v>
      </c>
      <c r="C320" s="541" t="e">
        <f>VLOOKUP($K320,УЧАСТНИКИ!$A$5:$K$1101,4,FALSE)</f>
        <v>#N/A</v>
      </c>
      <c r="D320" s="542" t="e">
        <f>VLOOKUP($K320,УЧАСТНИКИ!$A$5:$K$1101,8,FALSE)</f>
        <v>#N/A</v>
      </c>
      <c r="E320" s="540" t="e">
        <f>VLOOKUP($K320,УЧАСТНИКИ!$A$5:$K$1101,5,FALSE)</f>
        <v>#N/A</v>
      </c>
      <c r="F320" s="543">
        <v>148</v>
      </c>
      <c r="G320" s="543"/>
      <c r="H320" s="537" t="str">
        <f>IF(F320&lt;=ЕВСК!$E$34,"МСМК",IF(F320&lt;=ЕВСК!$F$34,"МС",IF(F320&lt;=ЕВСК!$G$34,"КМС",IF(F320&lt;=ЕВСК!$H$34,"1",IF(F320&lt;=ЕВСК!$I$34,"2",IF(F320&lt;=ЕВСК!$J$34,"3",IF(F320&lt;=ЕВСК!$K$34,"1юн",IF(F320&lt;=ЕВСК!$L$34,"2юн",IF(F320&lt;=ЕВСК!$M$34,"3юн",IF(F320&gt;ЕВСК!$M$34,"б/р"))))))))))</f>
        <v>МСМК</v>
      </c>
      <c r="I320" s="541"/>
      <c r="J320" s="540" t="e">
        <f>VLOOKUP($K320,УЧАСТНИКИ!$A$5:$K$1101,10,FALSE)</f>
        <v>#N/A</v>
      </c>
      <c r="K320" s="544"/>
    </row>
    <row r="321" spans="1:11" s="366" customFormat="1" ht="25.5" hidden="1" customHeight="1" x14ac:dyDescent="0.25">
      <c r="A321" s="535">
        <v>11</v>
      </c>
      <c r="B321" s="540" t="e">
        <f>VLOOKUP($K321,УЧАСТНИКИ!$A$5:$K$1101,3,FALSE)</f>
        <v>#N/A</v>
      </c>
      <c r="C321" s="541" t="e">
        <f>VLOOKUP($K321,УЧАСТНИКИ!$A$5:$K$1101,4,FALSE)</f>
        <v>#N/A</v>
      </c>
      <c r="D321" s="542" t="e">
        <f>VLOOKUP($K321,УЧАСТНИКИ!$A$5:$K$1101,8,FALSE)</f>
        <v>#N/A</v>
      </c>
      <c r="E321" s="540" t="e">
        <f>VLOOKUP($K321,УЧАСТНИКИ!$A$5:$K$1101,5,FALSE)</f>
        <v>#N/A</v>
      </c>
      <c r="F321" s="543">
        <v>149</v>
      </c>
      <c r="G321" s="543"/>
      <c r="H321" s="537" t="str">
        <f>IF(F321&lt;=ЕВСК!$E$34,"МСМК",IF(F321&lt;=ЕВСК!$F$34,"МС",IF(F321&lt;=ЕВСК!$G$34,"КМС",IF(F321&lt;=ЕВСК!$H$34,"1",IF(F321&lt;=ЕВСК!$I$34,"2",IF(F321&lt;=ЕВСК!$J$34,"3",IF(F321&lt;=ЕВСК!$K$34,"1юн",IF(F321&lt;=ЕВСК!$L$34,"2юн",IF(F321&lt;=ЕВСК!$M$34,"3юн",IF(F321&gt;ЕВСК!$M$34,"б/р"))))))))))</f>
        <v>МСМК</v>
      </c>
      <c r="I321" s="541"/>
      <c r="J321" s="540" t="e">
        <f>VLOOKUP($K321,УЧАСТНИКИ!$A$5:$K$1101,10,FALSE)</f>
        <v>#N/A</v>
      </c>
      <c r="K321" s="544"/>
    </row>
    <row r="322" spans="1:11" s="366" customFormat="1" ht="25.5" hidden="1" customHeight="1" x14ac:dyDescent="0.25">
      <c r="A322" s="535">
        <v>12</v>
      </c>
      <c r="B322" s="540" t="e">
        <f>VLOOKUP($K322,УЧАСТНИКИ!$A$5:$K$1101,3,FALSE)</f>
        <v>#N/A</v>
      </c>
      <c r="C322" s="541" t="e">
        <f>VLOOKUP($K322,УЧАСТНИКИ!$A$5:$K$1101,4,FALSE)</f>
        <v>#N/A</v>
      </c>
      <c r="D322" s="542" t="e">
        <f>VLOOKUP($K322,УЧАСТНИКИ!$A$5:$K$1101,8,FALSE)</f>
        <v>#N/A</v>
      </c>
      <c r="E322" s="540" t="e">
        <f>VLOOKUP($K322,УЧАСТНИКИ!$A$5:$K$1101,5,FALSE)</f>
        <v>#N/A</v>
      </c>
      <c r="F322" s="543">
        <v>150</v>
      </c>
      <c r="G322" s="543"/>
      <c r="H322" s="537" t="str">
        <f>IF(F322&lt;=ЕВСК!$E$34,"МСМК",IF(F322&lt;=ЕВСК!$F$34,"МС",IF(F322&lt;=ЕВСК!$G$34,"КМС",IF(F322&lt;=ЕВСК!$H$34,"1",IF(F322&lt;=ЕВСК!$I$34,"2",IF(F322&lt;=ЕВСК!$J$34,"3",IF(F322&lt;=ЕВСК!$K$34,"1юн",IF(F322&lt;=ЕВСК!$L$34,"2юн",IF(F322&lt;=ЕВСК!$M$34,"3юн",IF(F322&gt;ЕВСК!$M$34,"б/р"))))))))))</f>
        <v>МСМК</v>
      </c>
      <c r="I322" s="541"/>
      <c r="J322" s="540" t="e">
        <f>VLOOKUP($K322,УЧАСТНИКИ!$A$5:$K$1101,10,FALSE)</f>
        <v>#N/A</v>
      </c>
      <c r="K322" s="544"/>
    </row>
    <row r="323" spans="1:11" s="366" customFormat="1" ht="25.5" hidden="1" customHeight="1" x14ac:dyDescent="0.25">
      <c r="A323" s="535">
        <v>13</v>
      </c>
      <c r="B323" s="540" t="e">
        <f>VLOOKUP($K323,УЧАСТНИКИ!$A$5:$K$1101,3,FALSE)</f>
        <v>#N/A</v>
      </c>
      <c r="C323" s="541" t="e">
        <f>VLOOKUP($K323,УЧАСТНИКИ!$A$5:$K$1101,4,FALSE)</f>
        <v>#N/A</v>
      </c>
      <c r="D323" s="542" t="e">
        <f>VLOOKUP($K323,УЧАСТНИКИ!$A$5:$K$1101,8,FALSE)</f>
        <v>#N/A</v>
      </c>
      <c r="E323" s="540" t="e">
        <f>VLOOKUP($K323,УЧАСТНИКИ!$A$5:$K$1101,5,FALSE)</f>
        <v>#N/A</v>
      </c>
      <c r="F323" s="543">
        <v>151</v>
      </c>
      <c r="G323" s="543"/>
      <c r="H323" s="537" t="str">
        <f>IF(F323&lt;=ЕВСК!$E$34,"МСМК",IF(F323&lt;=ЕВСК!$F$34,"МС",IF(F323&lt;=ЕВСК!$G$34,"КМС",IF(F323&lt;=ЕВСК!$H$34,"1",IF(F323&lt;=ЕВСК!$I$34,"2",IF(F323&lt;=ЕВСК!$J$34,"3",IF(F323&lt;=ЕВСК!$K$34,"1юн",IF(F323&lt;=ЕВСК!$L$34,"2юн",IF(F323&lt;=ЕВСК!$M$34,"3юн",IF(F323&gt;ЕВСК!$M$34,"б/р"))))))))))</f>
        <v>МСМК</v>
      </c>
      <c r="I323" s="541"/>
      <c r="J323" s="540" t="e">
        <f>VLOOKUP($K323,УЧАСТНИКИ!$A$5:$K$1101,10,FALSE)</f>
        <v>#N/A</v>
      </c>
      <c r="K323" s="544"/>
    </row>
    <row r="324" spans="1:11" s="366" customFormat="1" ht="25.5" hidden="1" customHeight="1" x14ac:dyDescent="0.25">
      <c r="A324" s="535">
        <v>14</v>
      </c>
      <c r="B324" s="540" t="e">
        <f>VLOOKUP($K324,УЧАСТНИКИ!$A$5:$K$1101,3,FALSE)</f>
        <v>#N/A</v>
      </c>
      <c r="C324" s="541" t="e">
        <f>VLOOKUP($K324,УЧАСТНИКИ!$A$5:$K$1101,4,FALSE)</f>
        <v>#N/A</v>
      </c>
      <c r="D324" s="542" t="e">
        <f>VLOOKUP($K324,УЧАСТНИКИ!$A$5:$K$1101,8,FALSE)</f>
        <v>#N/A</v>
      </c>
      <c r="E324" s="540" t="e">
        <f>VLOOKUP($K324,УЧАСТНИКИ!$A$5:$K$1101,5,FALSE)</f>
        <v>#N/A</v>
      </c>
      <c r="F324" s="543">
        <v>152</v>
      </c>
      <c r="G324" s="543"/>
      <c r="H324" s="537" t="str">
        <f>IF(F324&lt;=ЕВСК!$E$34,"МСМК",IF(F324&lt;=ЕВСК!$F$34,"МС",IF(F324&lt;=ЕВСК!$G$34,"КМС",IF(F324&lt;=ЕВСК!$H$34,"1",IF(F324&lt;=ЕВСК!$I$34,"2",IF(F324&lt;=ЕВСК!$J$34,"3",IF(F324&lt;=ЕВСК!$K$34,"1юн",IF(F324&lt;=ЕВСК!$L$34,"2юн",IF(F324&lt;=ЕВСК!$M$34,"3юн",IF(F324&gt;ЕВСК!$M$34,"б/р"))))))))))</f>
        <v>МСМК</v>
      </c>
      <c r="I324" s="541"/>
      <c r="J324" s="540" t="e">
        <f>VLOOKUP($K324,УЧАСТНИКИ!$A$5:$K$1101,10,FALSE)</f>
        <v>#N/A</v>
      </c>
      <c r="K324" s="544"/>
    </row>
    <row r="325" spans="1:11" s="366" customFormat="1" ht="25.5" hidden="1" customHeight="1" x14ac:dyDescent="0.25">
      <c r="A325" s="535">
        <v>15</v>
      </c>
      <c r="B325" s="540" t="e">
        <f>VLOOKUP($K325,УЧАСТНИКИ!$A$5:$K$1101,3,FALSE)</f>
        <v>#N/A</v>
      </c>
      <c r="C325" s="541" t="e">
        <f>VLOOKUP($K325,УЧАСТНИКИ!$A$5:$K$1101,4,FALSE)</f>
        <v>#N/A</v>
      </c>
      <c r="D325" s="542" t="e">
        <f>VLOOKUP($K325,УЧАСТНИКИ!$A$5:$K$1101,8,FALSE)</f>
        <v>#N/A</v>
      </c>
      <c r="E325" s="540" t="e">
        <f>VLOOKUP($K325,УЧАСТНИКИ!$A$5:$K$1101,5,FALSE)</f>
        <v>#N/A</v>
      </c>
      <c r="F325" s="543">
        <v>153</v>
      </c>
      <c r="G325" s="543"/>
      <c r="H325" s="537" t="str">
        <f>IF(F325&lt;=ЕВСК!$E$34,"МСМК",IF(F325&lt;=ЕВСК!$F$34,"МС",IF(F325&lt;=ЕВСК!$G$34,"КМС",IF(F325&lt;=ЕВСК!$H$34,"1",IF(F325&lt;=ЕВСК!$I$34,"2",IF(F325&lt;=ЕВСК!$J$34,"3",IF(F325&lt;=ЕВСК!$K$34,"1юн",IF(F325&lt;=ЕВСК!$L$34,"2юн",IF(F325&lt;=ЕВСК!$M$34,"3юн",IF(F325&gt;ЕВСК!$M$34,"б/р"))))))))))</f>
        <v>МСМК</v>
      </c>
      <c r="I325" s="541"/>
      <c r="J325" s="540" t="e">
        <f>VLOOKUP($K325,УЧАСТНИКИ!$A$5:$K$1101,10,FALSE)</f>
        <v>#N/A</v>
      </c>
      <c r="K325" s="544"/>
    </row>
    <row r="326" spans="1:11" s="366" customFormat="1" ht="25.5" hidden="1" customHeight="1" x14ac:dyDescent="0.25">
      <c r="A326" s="535">
        <v>16</v>
      </c>
      <c r="B326" s="540" t="e">
        <f>VLOOKUP($K326,УЧАСТНИКИ!$A$5:$K$1101,3,FALSE)</f>
        <v>#N/A</v>
      </c>
      <c r="C326" s="541" t="e">
        <f>VLOOKUP($K326,УЧАСТНИКИ!$A$5:$K$1101,4,FALSE)</f>
        <v>#N/A</v>
      </c>
      <c r="D326" s="542" t="e">
        <f>VLOOKUP($K326,УЧАСТНИКИ!$A$5:$K$1101,8,FALSE)</f>
        <v>#N/A</v>
      </c>
      <c r="E326" s="540" t="e">
        <f>VLOOKUP($K326,УЧАСТНИКИ!$A$5:$K$1101,5,FALSE)</f>
        <v>#N/A</v>
      </c>
      <c r="F326" s="543">
        <v>154</v>
      </c>
      <c r="G326" s="543"/>
      <c r="H326" s="537" t="str">
        <f>IF(F326&lt;=ЕВСК!$E$34,"МСМК",IF(F326&lt;=ЕВСК!$F$34,"МС",IF(F326&lt;=ЕВСК!$G$34,"КМС",IF(F326&lt;=ЕВСК!$H$34,"1",IF(F326&lt;=ЕВСК!$I$34,"2",IF(F326&lt;=ЕВСК!$J$34,"3",IF(F326&lt;=ЕВСК!$K$34,"1юн",IF(F326&lt;=ЕВСК!$L$34,"2юн",IF(F326&lt;=ЕВСК!$M$34,"3юн",IF(F326&gt;ЕВСК!$M$34,"б/р"))))))))))</f>
        <v>МСМК</v>
      </c>
      <c r="I326" s="541"/>
      <c r="J326" s="540" t="e">
        <f>VLOOKUP($K326,УЧАСТНИКИ!$A$5:$K$1101,10,FALSE)</f>
        <v>#N/A</v>
      </c>
      <c r="K326" s="544"/>
    </row>
    <row r="327" spans="1:11" s="366" customFormat="1" ht="25.5" hidden="1" customHeight="1" x14ac:dyDescent="0.25">
      <c r="A327" s="535">
        <v>17</v>
      </c>
      <c r="B327" s="540" t="e">
        <f>VLOOKUP($K327,УЧАСТНИКИ!$A$5:$K$1101,3,FALSE)</f>
        <v>#N/A</v>
      </c>
      <c r="C327" s="541" t="e">
        <f>VLOOKUP($K327,УЧАСТНИКИ!$A$5:$K$1101,4,FALSE)</f>
        <v>#N/A</v>
      </c>
      <c r="D327" s="542" t="e">
        <f>VLOOKUP($K327,УЧАСТНИКИ!$A$5:$K$1101,8,FALSE)</f>
        <v>#N/A</v>
      </c>
      <c r="E327" s="540" t="e">
        <f>VLOOKUP($K327,УЧАСТНИКИ!$A$5:$K$1101,5,FALSE)</f>
        <v>#N/A</v>
      </c>
      <c r="F327" s="543">
        <v>155</v>
      </c>
      <c r="G327" s="543"/>
      <c r="H327" s="537" t="str">
        <f>IF(F327&lt;=ЕВСК!$E$34,"МСМК",IF(F327&lt;=ЕВСК!$F$34,"МС",IF(F327&lt;=ЕВСК!$G$34,"КМС",IF(F327&lt;=ЕВСК!$H$34,"1",IF(F327&lt;=ЕВСК!$I$34,"2",IF(F327&lt;=ЕВСК!$J$34,"3",IF(F327&lt;=ЕВСК!$K$34,"1юн",IF(F327&lt;=ЕВСК!$L$34,"2юн",IF(F327&lt;=ЕВСК!$M$34,"3юн",IF(F327&gt;ЕВСК!$M$34,"б/р"))))))))))</f>
        <v>МСМК</v>
      </c>
      <c r="I327" s="541"/>
      <c r="J327" s="540" t="e">
        <f>VLOOKUP($K327,УЧАСТНИКИ!$A$5:$K$1101,10,FALSE)</f>
        <v>#N/A</v>
      </c>
      <c r="K327" s="544"/>
    </row>
    <row r="328" spans="1:11" s="366" customFormat="1" ht="25.5" hidden="1" customHeight="1" x14ac:dyDescent="0.25">
      <c r="A328" s="535">
        <v>18</v>
      </c>
      <c r="B328" s="540" t="e">
        <f>VLOOKUP($K328,УЧАСТНИКИ!$A$5:$K$1101,3,FALSE)</f>
        <v>#N/A</v>
      </c>
      <c r="C328" s="541" t="e">
        <f>VLOOKUP($K328,УЧАСТНИКИ!$A$5:$K$1101,4,FALSE)</f>
        <v>#N/A</v>
      </c>
      <c r="D328" s="542" t="e">
        <f>VLOOKUP($K328,УЧАСТНИКИ!$A$5:$K$1101,8,FALSE)</f>
        <v>#N/A</v>
      </c>
      <c r="E328" s="540" t="e">
        <f>VLOOKUP($K328,УЧАСТНИКИ!$A$5:$K$1101,5,FALSE)</f>
        <v>#N/A</v>
      </c>
      <c r="F328" s="543">
        <v>156</v>
      </c>
      <c r="G328" s="543"/>
      <c r="H328" s="537" t="str">
        <f>IF(F328&lt;=ЕВСК!$E$34,"МСМК",IF(F328&lt;=ЕВСК!$F$34,"МС",IF(F328&lt;=ЕВСК!$G$34,"КМС",IF(F328&lt;=ЕВСК!$H$34,"1",IF(F328&lt;=ЕВСК!$I$34,"2",IF(F328&lt;=ЕВСК!$J$34,"3",IF(F328&lt;=ЕВСК!$K$34,"1юн",IF(F328&lt;=ЕВСК!$L$34,"2юн",IF(F328&lt;=ЕВСК!$M$34,"3юн",IF(F328&gt;ЕВСК!$M$34,"б/р"))))))))))</f>
        <v>МСМК</v>
      </c>
      <c r="I328" s="541"/>
      <c r="J328" s="540" t="e">
        <f>VLOOKUP($K328,УЧАСТНИКИ!$A$5:$K$1101,10,FALSE)</f>
        <v>#N/A</v>
      </c>
      <c r="K328" s="544"/>
    </row>
    <row r="329" spans="1:11" s="366" customFormat="1" ht="25.5" hidden="1" customHeight="1" x14ac:dyDescent="0.25">
      <c r="A329" s="535">
        <v>19</v>
      </c>
      <c r="B329" s="540" t="e">
        <f>VLOOKUP($K329,УЧАСТНИКИ!$A$5:$K$1101,3,FALSE)</f>
        <v>#N/A</v>
      </c>
      <c r="C329" s="541" t="e">
        <f>VLOOKUP($K329,УЧАСТНИКИ!$A$5:$K$1101,4,FALSE)</f>
        <v>#N/A</v>
      </c>
      <c r="D329" s="542" t="e">
        <f>VLOOKUP($K329,УЧАСТНИКИ!$A$5:$K$1101,8,FALSE)</f>
        <v>#N/A</v>
      </c>
      <c r="E329" s="540" t="e">
        <f>VLOOKUP($K329,УЧАСТНИКИ!$A$5:$K$1101,5,FALSE)</f>
        <v>#N/A</v>
      </c>
      <c r="F329" s="543">
        <v>157</v>
      </c>
      <c r="G329" s="543"/>
      <c r="H329" s="537" t="str">
        <f>IF(F329&lt;=ЕВСК!$E$34,"МСМК",IF(F329&lt;=ЕВСК!$F$34,"МС",IF(F329&lt;=ЕВСК!$G$34,"КМС",IF(F329&lt;=ЕВСК!$H$34,"1",IF(F329&lt;=ЕВСК!$I$34,"2",IF(F329&lt;=ЕВСК!$J$34,"3",IF(F329&lt;=ЕВСК!$K$34,"1юн",IF(F329&lt;=ЕВСК!$L$34,"2юн",IF(F329&lt;=ЕВСК!$M$34,"3юн",IF(F329&gt;ЕВСК!$M$34,"б/р"))))))))))</f>
        <v>МСМК</v>
      </c>
      <c r="I329" s="541"/>
      <c r="J329" s="540" t="e">
        <f>VLOOKUP($K329,УЧАСТНИКИ!$A$5:$K$1101,10,FALSE)</f>
        <v>#N/A</v>
      </c>
      <c r="K329" s="544"/>
    </row>
    <row r="330" spans="1:11" s="366" customFormat="1" ht="25.5" hidden="1" customHeight="1" x14ac:dyDescent="0.25">
      <c r="A330" s="535">
        <v>20</v>
      </c>
      <c r="B330" s="540" t="e">
        <f>VLOOKUP($K330,УЧАСТНИКИ!$A$5:$K$1101,3,FALSE)</f>
        <v>#N/A</v>
      </c>
      <c r="C330" s="541" t="e">
        <f>VLOOKUP($K330,УЧАСТНИКИ!$A$5:$K$1101,4,FALSE)</f>
        <v>#N/A</v>
      </c>
      <c r="D330" s="542" t="e">
        <f>VLOOKUP($K330,УЧАСТНИКИ!$A$5:$K$1101,8,FALSE)</f>
        <v>#N/A</v>
      </c>
      <c r="E330" s="540" t="e">
        <f>VLOOKUP($K330,УЧАСТНИКИ!$A$5:$K$1101,5,FALSE)</f>
        <v>#N/A</v>
      </c>
      <c r="F330" s="543">
        <v>158</v>
      </c>
      <c r="G330" s="543"/>
      <c r="H330" s="537" t="str">
        <f>IF(F330&lt;=ЕВСК!$E$34,"МСМК",IF(F330&lt;=ЕВСК!$F$34,"МС",IF(F330&lt;=ЕВСК!$G$34,"КМС",IF(F330&lt;=ЕВСК!$H$34,"1",IF(F330&lt;=ЕВСК!$I$34,"2",IF(F330&lt;=ЕВСК!$J$34,"3",IF(F330&lt;=ЕВСК!$K$34,"1юн",IF(F330&lt;=ЕВСК!$L$34,"2юн",IF(F330&lt;=ЕВСК!$M$34,"3юн",IF(F330&gt;ЕВСК!$M$34,"б/р"))))))))))</f>
        <v>МСМК</v>
      </c>
      <c r="I330" s="541"/>
      <c r="J330" s="540" t="e">
        <f>VLOOKUP($K330,УЧАСТНИКИ!$A$5:$K$1101,10,FALSE)</f>
        <v>#N/A</v>
      </c>
      <c r="K330" s="544"/>
    </row>
    <row r="331" spans="1:11" s="366" customFormat="1" ht="25.5" hidden="1" customHeight="1" x14ac:dyDescent="0.25">
      <c r="A331" s="535">
        <v>21</v>
      </c>
      <c r="B331" s="540" t="e">
        <f>VLOOKUP($K331,УЧАСТНИКИ!$A$5:$K$1101,3,FALSE)</f>
        <v>#N/A</v>
      </c>
      <c r="C331" s="541" t="e">
        <f>VLOOKUP($K331,УЧАСТНИКИ!$A$5:$K$1101,4,FALSE)</f>
        <v>#N/A</v>
      </c>
      <c r="D331" s="542" t="e">
        <f>VLOOKUP($K331,УЧАСТНИКИ!$A$5:$K$1101,8,FALSE)</f>
        <v>#N/A</v>
      </c>
      <c r="E331" s="540" t="e">
        <f>VLOOKUP($K331,УЧАСТНИКИ!$A$5:$K$1101,5,FALSE)</f>
        <v>#N/A</v>
      </c>
      <c r="F331" s="543">
        <v>159</v>
      </c>
      <c r="G331" s="543"/>
      <c r="H331" s="537" t="str">
        <f>IF(F331&lt;=ЕВСК!$E$34,"МСМК",IF(F331&lt;=ЕВСК!$F$34,"МС",IF(F331&lt;=ЕВСК!$G$34,"КМС",IF(F331&lt;=ЕВСК!$H$34,"1",IF(F331&lt;=ЕВСК!$I$34,"2",IF(F331&lt;=ЕВСК!$J$34,"3",IF(F331&lt;=ЕВСК!$K$34,"1юн",IF(F331&lt;=ЕВСК!$L$34,"2юн",IF(F331&lt;=ЕВСК!$M$34,"3юн",IF(F331&gt;ЕВСК!$M$34,"б/р"))))))))))</f>
        <v>МСМК</v>
      </c>
      <c r="I331" s="541"/>
      <c r="J331" s="540" t="e">
        <f>VLOOKUP($K331,УЧАСТНИКИ!$A$5:$K$1101,10,FALSE)</f>
        <v>#N/A</v>
      </c>
      <c r="K331" s="544"/>
    </row>
    <row r="332" spans="1:11" s="366" customFormat="1" ht="25.5" hidden="1" customHeight="1" x14ac:dyDescent="0.25">
      <c r="A332" s="535">
        <v>22</v>
      </c>
      <c r="B332" s="540" t="e">
        <f>VLOOKUP($K332,УЧАСТНИКИ!$A$5:$K$1101,3,FALSE)</f>
        <v>#N/A</v>
      </c>
      <c r="C332" s="541" t="e">
        <f>VLOOKUP($K332,УЧАСТНИКИ!$A$5:$K$1101,4,FALSE)</f>
        <v>#N/A</v>
      </c>
      <c r="D332" s="542" t="e">
        <f>VLOOKUP($K332,УЧАСТНИКИ!$A$5:$K$1101,8,FALSE)</f>
        <v>#N/A</v>
      </c>
      <c r="E332" s="540" t="e">
        <f>VLOOKUP($K332,УЧАСТНИКИ!$A$5:$K$1101,5,FALSE)</f>
        <v>#N/A</v>
      </c>
      <c r="F332" s="543">
        <v>160</v>
      </c>
      <c r="G332" s="543"/>
      <c r="H332" s="537" t="str">
        <f>IF(F332&lt;=ЕВСК!$E$34,"МСМК",IF(F332&lt;=ЕВСК!$F$34,"МС",IF(F332&lt;=ЕВСК!$G$34,"КМС",IF(F332&lt;=ЕВСК!$H$34,"1",IF(F332&lt;=ЕВСК!$I$34,"2",IF(F332&lt;=ЕВСК!$J$34,"3",IF(F332&lt;=ЕВСК!$K$34,"1юн",IF(F332&lt;=ЕВСК!$L$34,"2юн",IF(F332&lt;=ЕВСК!$M$34,"3юн",IF(F332&gt;ЕВСК!$M$34,"б/р"))))))))))</f>
        <v>МСМК</v>
      </c>
      <c r="I332" s="541"/>
      <c r="J332" s="540" t="e">
        <f>VLOOKUP($K332,УЧАСТНИКИ!$A$5:$K$1101,10,FALSE)</f>
        <v>#N/A</v>
      </c>
      <c r="K332" s="544"/>
    </row>
    <row r="333" spans="1:11" s="366" customFormat="1" ht="25.5" hidden="1" customHeight="1" x14ac:dyDescent="0.25">
      <c r="A333" s="535">
        <v>23</v>
      </c>
      <c r="B333" s="540" t="e">
        <f>VLOOKUP($K333,УЧАСТНИКИ!$A$5:$K$1101,3,FALSE)</f>
        <v>#N/A</v>
      </c>
      <c r="C333" s="541" t="e">
        <f>VLOOKUP($K333,УЧАСТНИКИ!$A$5:$K$1101,4,FALSE)</f>
        <v>#N/A</v>
      </c>
      <c r="D333" s="542" t="e">
        <f>VLOOKUP($K333,УЧАСТНИКИ!$A$5:$K$1101,8,FALSE)</f>
        <v>#N/A</v>
      </c>
      <c r="E333" s="540" t="e">
        <f>VLOOKUP($K333,УЧАСТНИКИ!$A$5:$K$1101,5,FALSE)</f>
        <v>#N/A</v>
      </c>
      <c r="F333" s="543">
        <v>161</v>
      </c>
      <c r="G333" s="543"/>
      <c r="H333" s="537" t="str">
        <f>IF(F333&lt;=ЕВСК!$E$34,"МСМК",IF(F333&lt;=ЕВСК!$F$34,"МС",IF(F333&lt;=ЕВСК!$G$34,"КМС",IF(F333&lt;=ЕВСК!$H$34,"1",IF(F333&lt;=ЕВСК!$I$34,"2",IF(F333&lt;=ЕВСК!$J$34,"3",IF(F333&lt;=ЕВСК!$K$34,"1юн",IF(F333&lt;=ЕВСК!$L$34,"2юн",IF(F333&lt;=ЕВСК!$M$34,"3юн",IF(F333&gt;ЕВСК!$M$34,"б/р"))))))))))</f>
        <v>МСМК</v>
      </c>
      <c r="I333" s="541"/>
      <c r="J333" s="540" t="e">
        <f>VLOOKUP($K333,УЧАСТНИКИ!$A$5:$K$1101,10,FALSE)</f>
        <v>#N/A</v>
      </c>
      <c r="K333" s="544"/>
    </row>
    <row r="334" spans="1:11" s="366" customFormat="1" ht="25.5" hidden="1" customHeight="1" x14ac:dyDescent="0.25">
      <c r="A334" s="535">
        <v>24</v>
      </c>
      <c r="B334" s="540" t="e">
        <f>VLOOKUP($K334,УЧАСТНИКИ!$A$5:$K$1101,3,FALSE)</f>
        <v>#N/A</v>
      </c>
      <c r="C334" s="541" t="e">
        <f>VLOOKUP($K334,УЧАСТНИКИ!$A$5:$K$1101,4,FALSE)</f>
        <v>#N/A</v>
      </c>
      <c r="D334" s="542" t="e">
        <f>VLOOKUP($K334,УЧАСТНИКИ!$A$5:$K$1101,8,FALSE)</f>
        <v>#N/A</v>
      </c>
      <c r="E334" s="540" t="e">
        <f>VLOOKUP($K334,УЧАСТНИКИ!$A$5:$K$1101,5,FALSE)</f>
        <v>#N/A</v>
      </c>
      <c r="F334" s="543">
        <v>162</v>
      </c>
      <c r="G334" s="543"/>
      <c r="H334" s="537" t="str">
        <f>IF(F334&lt;=ЕВСК!$E$34,"МСМК",IF(F334&lt;=ЕВСК!$F$34,"МС",IF(F334&lt;=ЕВСК!$G$34,"КМС",IF(F334&lt;=ЕВСК!$H$34,"1",IF(F334&lt;=ЕВСК!$I$34,"2",IF(F334&lt;=ЕВСК!$J$34,"3",IF(F334&lt;=ЕВСК!$K$34,"1юн",IF(F334&lt;=ЕВСК!$L$34,"2юн",IF(F334&lt;=ЕВСК!$M$34,"3юн",IF(F334&gt;ЕВСК!$M$34,"б/р"))))))))))</f>
        <v>МСМК</v>
      </c>
      <c r="I334" s="541"/>
      <c r="J334" s="540" t="e">
        <f>VLOOKUP($K334,УЧАСТНИКИ!$A$5:$K$1101,10,FALSE)</f>
        <v>#N/A</v>
      </c>
      <c r="K334" s="544"/>
    </row>
    <row r="335" spans="1:11" s="366" customFormat="1" ht="25.5" hidden="1" customHeight="1" x14ac:dyDescent="0.25">
      <c r="A335" s="535">
        <v>25</v>
      </c>
      <c r="B335" s="540" t="e">
        <f>VLOOKUP($K335,УЧАСТНИКИ!$A$5:$K$1101,3,FALSE)</f>
        <v>#N/A</v>
      </c>
      <c r="C335" s="541" t="e">
        <f>VLOOKUP($K335,УЧАСТНИКИ!$A$5:$K$1101,4,FALSE)</f>
        <v>#N/A</v>
      </c>
      <c r="D335" s="542" t="e">
        <f>VLOOKUP($K335,УЧАСТНИКИ!$A$5:$K$1101,8,FALSE)</f>
        <v>#N/A</v>
      </c>
      <c r="E335" s="540" t="e">
        <f>VLOOKUP($K335,УЧАСТНИКИ!$A$5:$K$1101,5,FALSE)</f>
        <v>#N/A</v>
      </c>
      <c r="F335" s="543">
        <v>163</v>
      </c>
      <c r="G335" s="543"/>
      <c r="H335" s="537" t="str">
        <f>IF(F335&lt;=ЕВСК!$E$34,"МСМК",IF(F335&lt;=ЕВСК!$F$34,"МС",IF(F335&lt;=ЕВСК!$G$34,"КМС",IF(F335&lt;=ЕВСК!$H$34,"1",IF(F335&lt;=ЕВСК!$I$34,"2",IF(F335&lt;=ЕВСК!$J$34,"3",IF(F335&lt;=ЕВСК!$K$34,"1юн",IF(F335&lt;=ЕВСК!$L$34,"2юн",IF(F335&lt;=ЕВСК!$M$34,"3юн",IF(F335&gt;ЕВСК!$M$34,"б/р"))))))))))</f>
        <v>МСМК</v>
      </c>
      <c r="I335" s="541"/>
      <c r="J335" s="540" t="e">
        <f>VLOOKUP($K335,УЧАСТНИКИ!$A$5:$K$1101,10,FALSE)</f>
        <v>#N/A</v>
      </c>
      <c r="K335" s="544"/>
    </row>
    <row r="336" spans="1:11" s="366" customFormat="1" ht="25.5" hidden="1" customHeight="1" x14ac:dyDescent="0.25">
      <c r="A336" s="535">
        <v>26</v>
      </c>
      <c r="B336" s="540" t="e">
        <f>VLOOKUP($K336,УЧАСТНИКИ!$A$5:$K$1101,3,FALSE)</f>
        <v>#N/A</v>
      </c>
      <c r="C336" s="541" t="e">
        <f>VLOOKUP($K336,УЧАСТНИКИ!$A$5:$K$1101,4,FALSE)</f>
        <v>#N/A</v>
      </c>
      <c r="D336" s="542" t="e">
        <f>VLOOKUP($K336,УЧАСТНИКИ!$A$5:$K$1101,8,FALSE)</f>
        <v>#N/A</v>
      </c>
      <c r="E336" s="540" t="e">
        <f>VLOOKUP($K336,УЧАСТНИКИ!$A$5:$K$1101,5,FALSE)</f>
        <v>#N/A</v>
      </c>
      <c r="F336" s="543">
        <v>164</v>
      </c>
      <c r="G336" s="543"/>
      <c r="H336" s="537" t="str">
        <f>IF(F336&lt;=ЕВСК!$E$34,"МСМК",IF(F336&lt;=ЕВСК!$F$34,"МС",IF(F336&lt;=ЕВСК!$G$34,"КМС",IF(F336&lt;=ЕВСК!$H$34,"1",IF(F336&lt;=ЕВСК!$I$34,"2",IF(F336&lt;=ЕВСК!$J$34,"3",IF(F336&lt;=ЕВСК!$K$34,"1юн",IF(F336&lt;=ЕВСК!$L$34,"2юн",IF(F336&lt;=ЕВСК!$M$34,"3юн",IF(F336&gt;ЕВСК!$M$34,"б/р"))))))))))</f>
        <v>МСМК</v>
      </c>
      <c r="I336" s="541"/>
      <c r="J336" s="540" t="e">
        <f>VLOOKUP($K336,УЧАСТНИКИ!$A$5:$K$1101,10,FALSE)</f>
        <v>#N/A</v>
      </c>
      <c r="K336" s="544"/>
    </row>
    <row r="337" spans="1:11" s="366" customFormat="1" ht="25.5" hidden="1" customHeight="1" x14ac:dyDescent="0.25">
      <c r="A337" s="535">
        <v>27</v>
      </c>
      <c r="B337" s="540" t="e">
        <f>VLOOKUP($K337,УЧАСТНИКИ!$A$5:$K$1101,3,FALSE)</f>
        <v>#N/A</v>
      </c>
      <c r="C337" s="541" t="e">
        <f>VLOOKUP($K337,УЧАСТНИКИ!$A$5:$K$1101,4,FALSE)</f>
        <v>#N/A</v>
      </c>
      <c r="D337" s="542" t="e">
        <f>VLOOKUP($K337,УЧАСТНИКИ!$A$5:$K$1101,8,FALSE)</f>
        <v>#N/A</v>
      </c>
      <c r="E337" s="540" t="e">
        <f>VLOOKUP($K337,УЧАСТНИКИ!$A$5:$K$1101,5,FALSE)</f>
        <v>#N/A</v>
      </c>
      <c r="F337" s="543">
        <v>165</v>
      </c>
      <c r="G337" s="543"/>
      <c r="H337" s="537" t="str">
        <f>IF(F337&lt;=ЕВСК!$E$34,"МСМК",IF(F337&lt;=ЕВСК!$F$34,"МС",IF(F337&lt;=ЕВСК!$G$34,"КМС",IF(F337&lt;=ЕВСК!$H$34,"1",IF(F337&lt;=ЕВСК!$I$34,"2",IF(F337&lt;=ЕВСК!$J$34,"3",IF(F337&lt;=ЕВСК!$K$34,"1юн",IF(F337&lt;=ЕВСК!$L$34,"2юн",IF(F337&lt;=ЕВСК!$M$34,"3юн",IF(F337&gt;ЕВСК!$M$34,"б/р"))))))))))</f>
        <v>МСМК</v>
      </c>
      <c r="I337" s="541"/>
      <c r="J337" s="540" t="e">
        <f>VLOOKUP($K337,УЧАСТНИКИ!$A$5:$K$1101,10,FALSE)</f>
        <v>#N/A</v>
      </c>
      <c r="K337" s="544"/>
    </row>
    <row r="338" spans="1:11" s="366" customFormat="1" ht="25.5" hidden="1" customHeight="1" x14ac:dyDescent="0.25">
      <c r="A338" s="535">
        <v>28</v>
      </c>
      <c r="B338" s="540" t="e">
        <f>VLOOKUP($K338,УЧАСТНИКИ!$A$5:$K$1101,3,FALSE)</f>
        <v>#N/A</v>
      </c>
      <c r="C338" s="541" t="e">
        <f>VLOOKUP($K338,УЧАСТНИКИ!$A$5:$K$1101,4,FALSE)</f>
        <v>#N/A</v>
      </c>
      <c r="D338" s="542" t="e">
        <f>VLOOKUP($K338,УЧАСТНИКИ!$A$5:$K$1101,8,FALSE)</f>
        <v>#N/A</v>
      </c>
      <c r="E338" s="540" t="e">
        <f>VLOOKUP($K338,УЧАСТНИКИ!$A$5:$K$1101,5,FALSE)</f>
        <v>#N/A</v>
      </c>
      <c r="F338" s="543">
        <v>166</v>
      </c>
      <c r="G338" s="543"/>
      <c r="H338" s="537" t="str">
        <f>IF(F338&lt;=ЕВСК!$E$34,"МСМК",IF(F338&lt;=ЕВСК!$F$34,"МС",IF(F338&lt;=ЕВСК!$G$34,"КМС",IF(F338&lt;=ЕВСК!$H$34,"1",IF(F338&lt;=ЕВСК!$I$34,"2",IF(F338&lt;=ЕВСК!$J$34,"3",IF(F338&lt;=ЕВСК!$K$34,"1юн",IF(F338&lt;=ЕВСК!$L$34,"2юн",IF(F338&lt;=ЕВСК!$M$34,"3юн",IF(F338&gt;ЕВСК!$M$34,"б/р"))))))))))</f>
        <v>МСМК</v>
      </c>
      <c r="I338" s="541"/>
      <c r="J338" s="540" t="e">
        <f>VLOOKUP($K338,УЧАСТНИКИ!$A$5:$K$1101,10,FALSE)</f>
        <v>#N/A</v>
      </c>
      <c r="K338" s="544"/>
    </row>
    <row r="339" spans="1:11" s="366" customFormat="1" ht="25.5" hidden="1" customHeight="1" x14ac:dyDescent="0.25">
      <c r="A339" s="535">
        <v>29</v>
      </c>
      <c r="B339" s="540" t="e">
        <f>VLOOKUP($K339,УЧАСТНИКИ!$A$5:$K$1101,3,FALSE)</f>
        <v>#N/A</v>
      </c>
      <c r="C339" s="541" t="e">
        <f>VLOOKUP($K339,УЧАСТНИКИ!$A$5:$K$1101,4,FALSE)</f>
        <v>#N/A</v>
      </c>
      <c r="D339" s="542" t="e">
        <f>VLOOKUP($K339,УЧАСТНИКИ!$A$5:$K$1101,8,FALSE)</f>
        <v>#N/A</v>
      </c>
      <c r="E339" s="540" t="e">
        <f>VLOOKUP($K339,УЧАСТНИКИ!$A$5:$K$1101,5,FALSE)</f>
        <v>#N/A</v>
      </c>
      <c r="F339" s="543">
        <v>167</v>
      </c>
      <c r="G339" s="543"/>
      <c r="H339" s="537" t="str">
        <f>IF(F339&lt;=ЕВСК!$E$34,"МСМК",IF(F339&lt;=ЕВСК!$F$34,"МС",IF(F339&lt;=ЕВСК!$G$34,"КМС",IF(F339&lt;=ЕВСК!$H$34,"1",IF(F339&lt;=ЕВСК!$I$34,"2",IF(F339&lt;=ЕВСК!$J$34,"3",IF(F339&lt;=ЕВСК!$K$34,"1юн",IF(F339&lt;=ЕВСК!$L$34,"2юн",IF(F339&lt;=ЕВСК!$M$34,"3юн",IF(F339&gt;ЕВСК!$M$34,"б/р"))))))))))</f>
        <v>МСМК</v>
      </c>
      <c r="I339" s="541"/>
      <c r="J339" s="540" t="e">
        <f>VLOOKUP($K339,УЧАСТНИКИ!$A$5:$K$1101,10,FALSE)</f>
        <v>#N/A</v>
      </c>
      <c r="K339" s="544"/>
    </row>
    <row r="340" spans="1:11" s="366" customFormat="1" ht="25.5" hidden="1" customHeight="1" x14ac:dyDescent="0.25">
      <c r="A340" s="535">
        <v>30</v>
      </c>
      <c r="B340" s="540" t="e">
        <f>VLOOKUP($K340,УЧАСТНИКИ!$A$5:$K$1101,3,FALSE)</f>
        <v>#N/A</v>
      </c>
      <c r="C340" s="541" t="e">
        <f>VLOOKUP($K340,УЧАСТНИКИ!$A$5:$K$1101,4,FALSE)</f>
        <v>#N/A</v>
      </c>
      <c r="D340" s="542" t="e">
        <f>VLOOKUP($K340,УЧАСТНИКИ!$A$5:$K$1101,8,FALSE)</f>
        <v>#N/A</v>
      </c>
      <c r="E340" s="540" t="e">
        <f>VLOOKUP($K340,УЧАСТНИКИ!$A$5:$K$1101,5,FALSE)</f>
        <v>#N/A</v>
      </c>
      <c r="F340" s="543">
        <v>168</v>
      </c>
      <c r="G340" s="543"/>
      <c r="H340" s="537" t="str">
        <f>IF(F340&lt;=ЕВСК!$E$34,"МСМК",IF(F340&lt;=ЕВСК!$F$34,"МС",IF(F340&lt;=ЕВСК!$G$34,"КМС",IF(F340&lt;=ЕВСК!$H$34,"1",IF(F340&lt;=ЕВСК!$I$34,"2",IF(F340&lt;=ЕВСК!$J$34,"3",IF(F340&lt;=ЕВСК!$K$34,"1юн",IF(F340&lt;=ЕВСК!$L$34,"2юн",IF(F340&lt;=ЕВСК!$M$34,"3юн",IF(F340&gt;ЕВСК!$M$34,"б/р"))))))))))</f>
        <v>МСМК</v>
      </c>
      <c r="I340" s="541"/>
      <c r="J340" s="540" t="e">
        <f>VLOOKUP($K340,УЧАСТНИКИ!$A$5:$K$1101,10,FALSE)</f>
        <v>#N/A</v>
      </c>
      <c r="K340" s="544"/>
    </row>
    <row r="341" spans="1:11" s="366" customFormat="1" ht="25.5" hidden="1" customHeight="1" x14ac:dyDescent="0.25">
      <c r="A341" s="535">
        <v>31</v>
      </c>
      <c r="B341" s="540" t="e">
        <f>VLOOKUP($K341,УЧАСТНИКИ!$A$5:$K$1101,3,FALSE)</f>
        <v>#N/A</v>
      </c>
      <c r="C341" s="541" t="e">
        <f>VLOOKUP($K341,УЧАСТНИКИ!$A$5:$K$1101,4,FALSE)</f>
        <v>#N/A</v>
      </c>
      <c r="D341" s="542" t="e">
        <f>VLOOKUP($K341,УЧАСТНИКИ!$A$5:$K$1101,8,FALSE)</f>
        <v>#N/A</v>
      </c>
      <c r="E341" s="540" t="e">
        <f>VLOOKUP($K341,УЧАСТНИКИ!$A$5:$K$1101,5,FALSE)</f>
        <v>#N/A</v>
      </c>
      <c r="F341" s="543">
        <v>169</v>
      </c>
      <c r="G341" s="543"/>
      <c r="H341" s="537" t="str">
        <f>IF(F341&lt;=ЕВСК!$E$34,"МСМК",IF(F341&lt;=ЕВСК!$F$34,"МС",IF(F341&lt;=ЕВСК!$G$34,"КМС",IF(F341&lt;=ЕВСК!$H$34,"1",IF(F341&lt;=ЕВСК!$I$34,"2",IF(F341&lt;=ЕВСК!$J$34,"3",IF(F341&lt;=ЕВСК!$K$34,"1юн",IF(F341&lt;=ЕВСК!$L$34,"2юн",IF(F341&lt;=ЕВСК!$M$34,"3юн",IF(F341&gt;ЕВСК!$M$34,"б/р"))))))))))</f>
        <v>МСМК</v>
      </c>
      <c r="I341" s="541"/>
      <c r="J341" s="540" t="e">
        <f>VLOOKUP($K341,УЧАСТНИКИ!$A$5:$K$1101,10,FALSE)</f>
        <v>#N/A</v>
      </c>
      <c r="K341" s="544"/>
    </row>
    <row r="342" spans="1:11" s="366" customFormat="1" ht="25.5" hidden="1" customHeight="1" x14ac:dyDescent="0.25">
      <c r="A342" s="535">
        <v>32</v>
      </c>
      <c r="B342" s="540" t="e">
        <f>VLOOKUP($K342,УЧАСТНИКИ!$A$5:$K$1101,3,FALSE)</f>
        <v>#N/A</v>
      </c>
      <c r="C342" s="541" t="e">
        <f>VLOOKUP($K342,УЧАСТНИКИ!$A$5:$K$1101,4,FALSE)</f>
        <v>#N/A</v>
      </c>
      <c r="D342" s="542" t="e">
        <f>VLOOKUP($K342,УЧАСТНИКИ!$A$5:$K$1101,8,FALSE)</f>
        <v>#N/A</v>
      </c>
      <c r="E342" s="540" t="e">
        <f>VLOOKUP($K342,УЧАСТНИКИ!$A$5:$K$1101,5,FALSE)</f>
        <v>#N/A</v>
      </c>
      <c r="F342" s="543">
        <v>170</v>
      </c>
      <c r="G342" s="543"/>
      <c r="H342" s="537" t="str">
        <f>IF(F342&lt;=ЕВСК!$E$34,"МСМК",IF(F342&lt;=ЕВСК!$F$34,"МС",IF(F342&lt;=ЕВСК!$G$34,"КМС",IF(F342&lt;=ЕВСК!$H$34,"1",IF(F342&lt;=ЕВСК!$I$34,"2",IF(F342&lt;=ЕВСК!$J$34,"3",IF(F342&lt;=ЕВСК!$K$34,"1юн",IF(F342&lt;=ЕВСК!$L$34,"2юн",IF(F342&lt;=ЕВСК!$M$34,"3юн",IF(F342&gt;ЕВСК!$M$34,"б/р"))))))))))</f>
        <v>МСМК</v>
      </c>
      <c r="I342" s="541"/>
      <c r="J342" s="540" t="e">
        <f>VLOOKUP($K342,УЧАСТНИКИ!$A$5:$K$1101,10,FALSE)</f>
        <v>#N/A</v>
      </c>
      <c r="K342" s="544"/>
    </row>
    <row r="343" spans="1:11" s="366" customFormat="1" ht="25.5" hidden="1" customHeight="1" x14ac:dyDescent="0.25">
      <c r="A343" s="535">
        <v>33</v>
      </c>
      <c r="B343" s="540" t="e">
        <f>VLOOKUP($K343,УЧАСТНИКИ!$A$5:$K$1101,3,FALSE)</f>
        <v>#N/A</v>
      </c>
      <c r="C343" s="541" t="e">
        <f>VLOOKUP($K343,УЧАСТНИКИ!$A$5:$K$1101,4,FALSE)</f>
        <v>#N/A</v>
      </c>
      <c r="D343" s="542" t="e">
        <f>VLOOKUP($K343,УЧАСТНИКИ!$A$5:$K$1101,8,FALSE)</f>
        <v>#N/A</v>
      </c>
      <c r="E343" s="540" t="e">
        <f>VLOOKUP($K343,УЧАСТНИКИ!$A$5:$K$1101,5,FALSE)</f>
        <v>#N/A</v>
      </c>
      <c r="F343" s="543">
        <v>171</v>
      </c>
      <c r="G343" s="543"/>
      <c r="H343" s="537" t="str">
        <f>IF(F343&lt;=ЕВСК!$E$34,"МСМК",IF(F343&lt;=ЕВСК!$F$34,"МС",IF(F343&lt;=ЕВСК!$G$34,"КМС",IF(F343&lt;=ЕВСК!$H$34,"1",IF(F343&lt;=ЕВСК!$I$34,"2",IF(F343&lt;=ЕВСК!$J$34,"3",IF(F343&lt;=ЕВСК!$K$34,"1юн",IF(F343&lt;=ЕВСК!$L$34,"2юн",IF(F343&lt;=ЕВСК!$M$34,"3юн",IF(F343&gt;ЕВСК!$M$34,"б/р"))))))))))</f>
        <v>МСМК</v>
      </c>
      <c r="I343" s="541"/>
      <c r="J343" s="540" t="e">
        <f>VLOOKUP($K343,УЧАСТНИКИ!$A$5:$K$1101,10,FALSE)</f>
        <v>#N/A</v>
      </c>
      <c r="K343" s="544"/>
    </row>
    <row r="344" spans="1:11" s="366" customFormat="1" ht="25.5" hidden="1" customHeight="1" x14ac:dyDescent="0.25">
      <c r="A344" s="535">
        <v>34</v>
      </c>
      <c r="B344" s="540" t="e">
        <f>VLOOKUP($K344,УЧАСТНИКИ!$A$5:$K$1101,3,FALSE)</f>
        <v>#N/A</v>
      </c>
      <c r="C344" s="541" t="e">
        <f>VLOOKUP($K344,УЧАСТНИКИ!$A$5:$K$1101,4,FALSE)</f>
        <v>#N/A</v>
      </c>
      <c r="D344" s="542" t="e">
        <f>VLOOKUP($K344,УЧАСТНИКИ!$A$5:$K$1101,8,FALSE)</f>
        <v>#N/A</v>
      </c>
      <c r="E344" s="540" t="e">
        <f>VLOOKUP($K344,УЧАСТНИКИ!$A$5:$K$1101,5,FALSE)</f>
        <v>#N/A</v>
      </c>
      <c r="F344" s="543">
        <v>172</v>
      </c>
      <c r="G344" s="543"/>
      <c r="H344" s="537" t="str">
        <f>IF(F344&lt;=ЕВСК!$E$34,"МСМК",IF(F344&lt;=ЕВСК!$F$34,"МС",IF(F344&lt;=ЕВСК!$G$34,"КМС",IF(F344&lt;=ЕВСК!$H$34,"1",IF(F344&lt;=ЕВСК!$I$34,"2",IF(F344&lt;=ЕВСК!$J$34,"3",IF(F344&lt;=ЕВСК!$K$34,"1юн",IF(F344&lt;=ЕВСК!$L$34,"2юн",IF(F344&lt;=ЕВСК!$M$34,"3юн",IF(F344&gt;ЕВСК!$M$34,"б/р"))))))))))</f>
        <v>МСМК</v>
      </c>
      <c r="I344" s="541"/>
      <c r="J344" s="540" t="e">
        <f>VLOOKUP($K344,УЧАСТНИКИ!$A$5:$K$1101,10,FALSE)</f>
        <v>#N/A</v>
      </c>
      <c r="K344" s="544"/>
    </row>
    <row r="345" spans="1:11" s="366" customFormat="1" ht="25.5" hidden="1" customHeight="1" x14ac:dyDescent="0.25">
      <c r="A345" s="535">
        <v>35</v>
      </c>
      <c r="B345" s="540" t="e">
        <f>VLOOKUP($K345,УЧАСТНИКИ!$A$5:$K$1101,3,FALSE)</f>
        <v>#N/A</v>
      </c>
      <c r="C345" s="541" t="e">
        <f>VLOOKUP($K345,УЧАСТНИКИ!$A$5:$K$1101,4,FALSE)</f>
        <v>#N/A</v>
      </c>
      <c r="D345" s="542" t="e">
        <f>VLOOKUP($K345,УЧАСТНИКИ!$A$5:$K$1101,8,FALSE)</f>
        <v>#N/A</v>
      </c>
      <c r="E345" s="540" t="e">
        <f>VLOOKUP($K345,УЧАСТНИКИ!$A$5:$K$1101,5,FALSE)</f>
        <v>#N/A</v>
      </c>
      <c r="F345" s="543">
        <v>173</v>
      </c>
      <c r="G345" s="543"/>
      <c r="H345" s="537" t="str">
        <f>IF(F345&lt;=ЕВСК!$E$34,"МСМК",IF(F345&lt;=ЕВСК!$F$34,"МС",IF(F345&lt;=ЕВСК!$G$34,"КМС",IF(F345&lt;=ЕВСК!$H$34,"1",IF(F345&lt;=ЕВСК!$I$34,"2",IF(F345&lt;=ЕВСК!$J$34,"3",IF(F345&lt;=ЕВСК!$K$34,"1юн",IF(F345&lt;=ЕВСК!$L$34,"2юн",IF(F345&lt;=ЕВСК!$M$34,"3юн",IF(F345&gt;ЕВСК!$M$34,"б/р"))))))))))</f>
        <v>МСМК</v>
      </c>
      <c r="I345" s="541"/>
      <c r="J345" s="540" t="e">
        <f>VLOOKUP($K345,УЧАСТНИКИ!$A$5:$K$1101,10,FALSE)</f>
        <v>#N/A</v>
      </c>
      <c r="K345" s="544"/>
    </row>
    <row r="346" spans="1:11" s="366" customFormat="1" ht="25.5" hidden="1" customHeight="1" x14ac:dyDescent="0.25">
      <c r="A346" s="535">
        <v>36</v>
      </c>
      <c r="B346" s="540" t="e">
        <f>VLOOKUP($K346,УЧАСТНИКИ!$A$5:$K$1101,3,FALSE)</f>
        <v>#N/A</v>
      </c>
      <c r="C346" s="541" t="e">
        <f>VLOOKUP($K346,УЧАСТНИКИ!$A$5:$K$1101,4,FALSE)</f>
        <v>#N/A</v>
      </c>
      <c r="D346" s="542" t="e">
        <f>VLOOKUP($K346,УЧАСТНИКИ!$A$5:$K$1101,8,FALSE)</f>
        <v>#N/A</v>
      </c>
      <c r="E346" s="540" t="e">
        <f>VLOOKUP($K346,УЧАСТНИКИ!$A$5:$K$1101,5,FALSE)</f>
        <v>#N/A</v>
      </c>
      <c r="F346" s="543">
        <v>174</v>
      </c>
      <c r="G346" s="543"/>
      <c r="H346" s="537" t="str">
        <f>IF(F346&lt;=ЕВСК!$E$34,"МСМК",IF(F346&lt;=ЕВСК!$F$34,"МС",IF(F346&lt;=ЕВСК!$G$34,"КМС",IF(F346&lt;=ЕВСК!$H$34,"1",IF(F346&lt;=ЕВСК!$I$34,"2",IF(F346&lt;=ЕВСК!$J$34,"3",IF(F346&lt;=ЕВСК!$K$34,"1юн",IF(F346&lt;=ЕВСК!$L$34,"2юн",IF(F346&lt;=ЕВСК!$M$34,"3юн",IF(F346&gt;ЕВСК!$M$34,"б/р"))))))))))</f>
        <v>МСМК</v>
      </c>
      <c r="I346" s="541"/>
      <c r="J346" s="540" t="e">
        <f>VLOOKUP($K346,УЧАСТНИКИ!$A$5:$K$1101,10,FALSE)</f>
        <v>#N/A</v>
      </c>
      <c r="K346" s="544"/>
    </row>
    <row r="347" spans="1:11" s="366" customFormat="1" ht="25.5" hidden="1" customHeight="1" x14ac:dyDescent="0.25">
      <c r="A347" s="535">
        <v>37</v>
      </c>
      <c r="B347" s="540" t="e">
        <f>VLOOKUP($K347,УЧАСТНИКИ!$A$5:$K$1101,3,FALSE)</f>
        <v>#N/A</v>
      </c>
      <c r="C347" s="541" t="e">
        <f>VLOOKUP($K347,УЧАСТНИКИ!$A$5:$K$1101,4,FALSE)</f>
        <v>#N/A</v>
      </c>
      <c r="D347" s="542" t="e">
        <f>VLOOKUP($K347,УЧАСТНИКИ!$A$5:$K$1101,8,FALSE)</f>
        <v>#N/A</v>
      </c>
      <c r="E347" s="540" t="e">
        <f>VLOOKUP($K347,УЧАСТНИКИ!$A$5:$K$1101,5,FALSE)</f>
        <v>#N/A</v>
      </c>
      <c r="F347" s="543">
        <v>175</v>
      </c>
      <c r="G347" s="543"/>
      <c r="H347" s="537" t="str">
        <f>IF(F347&lt;=ЕВСК!$E$34,"МСМК",IF(F347&lt;=ЕВСК!$F$34,"МС",IF(F347&lt;=ЕВСК!$G$34,"КМС",IF(F347&lt;=ЕВСК!$H$34,"1",IF(F347&lt;=ЕВСК!$I$34,"2",IF(F347&lt;=ЕВСК!$J$34,"3",IF(F347&lt;=ЕВСК!$K$34,"1юн",IF(F347&lt;=ЕВСК!$L$34,"2юн",IF(F347&lt;=ЕВСК!$M$34,"3юн",IF(F347&gt;ЕВСК!$M$34,"б/р"))))))))))</f>
        <v>МСМК</v>
      </c>
      <c r="I347" s="541"/>
      <c r="J347" s="540" t="e">
        <f>VLOOKUP($K347,УЧАСТНИКИ!$A$5:$K$1101,10,FALSE)</f>
        <v>#N/A</v>
      </c>
      <c r="K347" s="544"/>
    </row>
    <row r="348" spans="1:11" s="366" customFormat="1" ht="25.5" hidden="1" customHeight="1" x14ac:dyDescent="0.25">
      <c r="A348" s="535">
        <v>38</v>
      </c>
      <c r="B348" s="540" t="e">
        <f>VLOOKUP($K348,УЧАСТНИКИ!$A$5:$K$1101,3,FALSE)</f>
        <v>#N/A</v>
      </c>
      <c r="C348" s="541" t="e">
        <f>VLOOKUP($K348,УЧАСТНИКИ!$A$5:$K$1101,4,FALSE)</f>
        <v>#N/A</v>
      </c>
      <c r="D348" s="542" t="e">
        <f>VLOOKUP($K348,УЧАСТНИКИ!$A$5:$K$1101,8,FALSE)</f>
        <v>#N/A</v>
      </c>
      <c r="E348" s="540" t="e">
        <f>VLOOKUP($K348,УЧАСТНИКИ!$A$5:$K$1101,5,FALSE)</f>
        <v>#N/A</v>
      </c>
      <c r="F348" s="543">
        <v>176</v>
      </c>
      <c r="G348" s="543"/>
      <c r="H348" s="537" t="str">
        <f>IF(F348&lt;=ЕВСК!$E$34,"МСМК",IF(F348&lt;=ЕВСК!$F$34,"МС",IF(F348&lt;=ЕВСК!$G$34,"КМС",IF(F348&lt;=ЕВСК!$H$34,"1",IF(F348&lt;=ЕВСК!$I$34,"2",IF(F348&lt;=ЕВСК!$J$34,"3",IF(F348&lt;=ЕВСК!$K$34,"1юн",IF(F348&lt;=ЕВСК!$L$34,"2юн",IF(F348&lt;=ЕВСК!$M$34,"3юн",IF(F348&gt;ЕВСК!$M$34,"б/р"))))))))))</f>
        <v>МСМК</v>
      </c>
      <c r="I348" s="541"/>
      <c r="J348" s="540" t="e">
        <f>VLOOKUP($K348,УЧАСТНИКИ!$A$5:$K$1101,10,FALSE)</f>
        <v>#N/A</v>
      </c>
      <c r="K348" s="544"/>
    </row>
    <row r="349" spans="1:11" s="366" customFormat="1" ht="25.5" hidden="1" customHeight="1" x14ac:dyDescent="0.25">
      <c r="A349" s="535">
        <v>39</v>
      </c>
      <c r="B349" s="540" t="e">
        <f>VLOOKUP($K349,УЧАСТНИКИ!$A$5:$K$1101,3,FALSE)</f>
        <v>#N/A</v>
      </c>
      <c r="C349" s="541" t="e">
        <f>VLOOKUP($K349,УЧАСТНИКИ!$A$5:$K$1101,4,FALSE)</f>
        <v>#N/A</v>
      </c>
      <c r="D349" s="542" t="e">
        <f>VLOOKUP($K349,УЧАСТНИКИ!$A$5:$K$1101,8,FALSE)</f>
        <v>#N/A</v>
      </c>
      <c r="E349" s="540" t="e">
        <f>VLOOKUP($K349,УЧАСТНИКИ!$A$5:$K$1101,5,FALSE)</f>
        <v>#N/A</v>
      </c>
      <c r="F349" s="543">
        <v>177</v>
      </c>
      <c r="G349" s="543"/>
      <c r="H349" s="537" t="str">
        <f>IF(F349&lt;=ЕВСК!$E$34,"МСМК",IF(F349&lt;=ЕВСК!$F$34,"МС",IF(F349&lt;=ЕВСК!$G$34,"КМС",IF(F349&lt;=ЕВСК!$H$34,"1",IF(F349&lt;=ЕВСК!$I$34,"2",IF(F349&lt;=ЕВСК!$J$34,"3",IF(F349&lt;=ЕВСК!$K$34,"1юн",IF(F349&lt;=ЕВСК!$L$34,"2юн",IF(F349&lt;=ЕВСК!$M$34,"3юн",IF(F349&gt;ЕВСК!$M$34,"б/р"))))))))))</f>
        <v>МСМК</v>
      </c>
      <c r="I349" s="541"/>
      <c r="J349" s="540" t="e">
        <f>VLOOKUP($K349,УЧАСТНИКИ!$A$5:$K$1101,10,FALSE)</f>
        <v>#N/A</v>
      </c>
      <c r="K349" s="544"/>
    </row>
    <row r="350" spans="1:11" s="366" customFormat="1" ht="25.5" hidden="1" customHeight="1" x14ac:dyDescent="0.25">
      <c r="A350" s="535">
        <v>40</v>
      </c>
      <c r="B350" s="540" t="e">
        <f>VLOOKUP($K350,УЧАСТНИКИ!$A$5:$K$1101,3,FALSE)</f>
        <v>#N/A</v>
      </c>
      <c r="C350" s="541" t="e">
        <f>VLOOKUP($K350,УЧАСТНИКИ!$A$5:$K$1101,4,FALSE)</f>
        <v>#N/A</v>
      </c>
      <c r="D350" s="542" t="e">
        <f>VLOOKUP($K350,УЧАСТНИКИ!$A$5:$K$1101,8,FALSE)</f>
        <v>#N/A</v>
      </c>
      <c r="E350" s="540" t="e">
        <f>VLOOKUP($K350,УЧАСТНИКИ!$A$5:$K$1101,5,FALSE)</f>
        <v>#N/A</v>
      </c>
      <c r="F350" s="543">
        <v>178</v>
      </c>
      <c r="G350" s="543"/>
      <c r="H350" s="537" t="str">
        <f>IF(F350&lt;=ЕВСК!$E$34,"МСМК",IF(F350&lt;=ЕВСК!$F$34,"МС",IF(F350&lt;=ЕВСК!$G$34,"КМС",IF(F350&lt;=ЕВСК!$H$34,"1",IF(F350&lt;=ЕВСК!$I$34,"2",IF(F350&lt;=ЕВСК!$J$34,"3",IF(F350&lt;=ЕВСК!$K$34,"1юн",IF(F350&lt;=ЕВСК!$L$34,"2юн",IF(F350&lt;=ЕВСК!$M$34,"3юн",IF(F350&gt;ЕВСК!$M$34,"б/р"))))))))))</f>
        <v>МСМК</v>
      </c>
      <c r="I350" s="541"/>
      <c r="J350" s="540" t="e">
        <f>VLOOKUP($K350,УЧАСТНИКИ!$A$5:$K$1101,10,FALSE)</f>
        <v>#N/A</v>
      </c>
      <c r="K350" s="544"/>
    </row>
    <row r="351" spans="1:11" s="366" customFormat="1" ht="25.5" hidden="1" customHeight="1" x14ac:dyDescent="0.25">
      <c r="A351" s="535">
        <v>41</v>
      </c>
      <c r="B351" s="540" t="e">
        <f>VLOOKUP($K351,УЧАСТНИКИ!$A$5:$K$1101,3,FALSE)</f>
        <v>#N/A</v>
      </c>
      <c r="C351" s="541" t="e">
        <f>VLOOKUP($K351,УЧАСТНИКИ!$A$5:$K$1101,4,FALSE)</f>
        <v>#N/A</v>
      </c>
      <c r="D351" s="542" t="e">
        <f>VLOOKUP($K351,УЧАСТНИКИ!$A$5:$K$1101,8,FALSE)</f>
        <v>#N/A</v>
      </c>
      <c r="E351" s="540" t="e">
        <f>VLOOKUP($K351,УЧАСТНИКИ!$A$5:$K$1101,5,FALSE)</f>
        <v>#N/A</v>
      </c>
      <c r="F351" s="543">
        <v>179</v>
      </c>
      <c r="G351" s="543"/>
      <c r="H351" s="537" t="str">
        <f>IF(F351&lt;=ЕВСК!$E$34,"МСМК",IF(F351&lt;=ЕВСК!$F$34,"МС",IF(F351&lt;=ЕВСК!$G$34,"КМС",IF(F351&lt;=ЕВСК!$H$34,"1",IF(F351&lt;=ЕВСК!$I$34,"2",IF(F351&lt;=ЕВСК!$J$34,"3",IF(F351&lt;=ЕВСК!$K$34,"1юн",IF(F351&lt;=ЕВСК!$L$34,"2юн",IF(F351&lt;=ЕВСК!$M$34,"3юн",IF(F351&gt;ЕВСК!$M$34,"б/р"))))))))))</f>
        <v>МСМК</v>
      </c>
      <c r="I351" s="541"/>
      <c r="J351" s="540" t="e">
        <f>VLOOKUP($K351,УЧАСТНИКИ!$A$5:$K$1101,10,FALSE)</f>
        <v>#N/A</v>
      </c>
      <c r="K351" s="544"/>
    </row>
    <row r="352" spans="1:11" s="366" customFormat="1" ht="25.5" hidden="1" customHeight="1" x14ac:dyDescent="0.25">
      <c r="A352" s="535">
        <v>42</v>
      </c>
      <c r="B352" s="540" t="e">
        <f>VLOOKUP($K352,УЧАСТНИКИ!$A$5:$K$1101,3,FALSE)</f>
        <v>#N/A</v>
      </c>
      <c r="C352" s="541" t="e">
        <f>VLOOKUP($K352,УЧАСТНИКИ!$A$5:$K$1101,4,FALSE)</f>
        <v>#N/A</v>
      </c>
      <c r="D352" s="542" t="e">
        <f>VLOOKUP($K352,УЧАСТНИКИ!$A$5:$K$1101,8,FALSE)</f>
        <v>#N/A</v>
      </c>
      <c r="E352" s="540" t="e">
        <f>VLOOKUP($K352,УЧАСТНИКИ!$A$5:$K$1101,5,FALSE)</f>
        <v>#N/A</v>
      </c>
      <c r="F352" s="543">
        <v>180</v>
      </c>
      <c r="G352" s="543"/>
      <c r="H352" s="537" t="str">
        <f>IF(F352&lt;=ЕВСК!$E$34,"МСМК",IF(F352&lt;=ЕВСК!$F$34,"МС",IF(F352&lt;=ЕВСК!$G$34,"КМС",IF(F352&lt;=ЕВСК!$H$34,"1",IF(F352&lt;=ЕВСК!$I$34,"2",IF(F352&lt;=ЕВСК!$J$34,"3",IF(F352&lt;=ЕВСК!$K$34,"1юн",IF(F352&lt;=ЕВСК!$L$34,"2юн",IF(F352&lt;=ЕВСК!$M$34,"3юн",IF(F352&gt;ЕВСК!$M$34,"б/р"))))))))))</f>
        <v>МСМК</v>
      </c>
      <c r="I352" s="541"/>
      <c r="J352" s="540" t="e">
        <f>VLOOKUP($K352,УЧАСТНИКИ!$A$5:$K$1101,10,FALSE)</f>
        <v>#N/A</v>
      </c>
      <c r="K352" s="544"/>
    </row>
    <row r="353" spans="1:11" s="366" customFormat="1" ht="25.5" hidden="1" customHeight="1" x14ac:dyDescent="0.25">
      <c r="A353" s="523"/>
      <c r="B353" s="523"/>
      <c r="C353" s="523"/>
      <c r="D353" s="523"/>
      <c r="E353" s="545"/>
      <c r="F353" s="523"/>
      <c r="G353" s="958"/>
      <c r="H353" s="523"/>
      <c r="I353" s="523"/>
      <c r="J353" s="523"/>
      <c r="K353" s="544"/>
    </row>
    <row r="354" spans="1:11" s="366" customFormat="1" ht="39" customHeight="1" thickBot="1" x14ac:dyDescent="0.3">
      <c r="A354" s="1174" t="s">
        <v>1317</v>
      </c>
      <c r="B354" s="1174"/>
      <c r="C354" s="70"/>
      <c r="D354" s="547"/>
      <c r="E354" s="453"/>
      <c r="F354" s="71"/>
      <c r="G354" s="71"/>
      <c r="H354" s="1173"/>
      <c r="I354" s="1173"/>
      <c r="J354" s="71"/>
      <c r="K354" s="544"/>
    </row>
    <row r="355" spans="1:11" s="366" customFormat="1" ht="25.5" customHeight="1" thickBot="1" x14ac:dyDescent="0.3">
      <c r="A355" s="549" t="s">
        <v>51</v>
      </c>
      <c r="B355" s="550" t="s">
        <v>63</v>
      </c>
      <c r="C355" s="550" t="s">
        <v>68</v>
      </c>
      <c r="D355" s="550" t="s">
        <v>9</v>
      </c>
      <c r="E355" s="550" t="s">
        <v>97</v>
      </c>
      <c r="F355" s="551" t="s">
        <v>19</v>
      </c>
      <c r="G355" s="551" t="s">
        <v>1285</v>
      </c>
      <c r="H355" s="550" t="s">
        <v>12</v>
      </c>
      <c r="I355" s="550" t="s">
        <v>13</v>
      </c>
      <c r="J355" s="552" t="s">
        <v>14</v>
      </c>
      <c r="K355" s="546" t="s">
        <v>434</v>
      </c>
    </row>
    <row r="356" spans="1:11" s="366" customFormat="1" ht="25.5" customHeight="1" x14ac:dyDescent="0.25">
      <c r="A356" s="996">
        <v>1</v>
      </c>
      <c r="B356" s="997" t="e">
        <f>VLOOKUP($K356,УЧАСТНИКИ!$A$5:$K$1101,3,FALSE)</f>
        <v>#N/A</v>
      </c>
      <c r="C356" s="998" t="e">
        <f>VLOOKUP($K356,УЧАСТНИКИ!$A$5:$K$1101,4,FALSE)</f>
        <v>#N/A</v>
      </c>
      <c r="D356" s="999" t="e">
        <f>VLOOKUP($K356,УЧАСТНИКИ!$A$5:$K$1101,8,FALSE)</f>
        <v>#N/A</v>
      </c>
      <c r="E356" s="997" t="e">
        <f>VLOOKUP($K356,УЧАСТНИКИ!$A$5:$K$1101,5,FALSE)</f>
        <v>#N/A</v>
      </c>
      <c r="F356" s="1000"/>
      <c r="G356" s="1000"/>
      <c r="H356" s="1001"/>
      <c r="I356" s="998"/>
      <c r="J356" s="1002" t="e">
        <f>VLOOKUP($K356,УЧАСТНИКИ!$A$5:$K$1101,10,FALSE)</f>
        <v>#N/A</v>
      </c>
      <c r="K356" s="544"/>
    </row>
    <row r="357" spans="1:11" s="366" customFormat="1" ht="25.5" customHeight="1" x14ac:dyDescent="0.25">
      <c r="A357" s="560">
        <v>2</v>
      </c>
      <c r="B357" s="561" t="e">
        <f>VLOOKUP($K357,УЧАСТНИКИ!$A$5:$K$1101,3,FALSE)</f>
        <v>#N/A</v>
      </c>
      <c r="C357" s="562" t="e">
        <f>VLOOKUP($K357,УЧАСТНИКИ!$A$5:$K$1101,4,FALSE)</f>
        <v>#N/A</v>
      </c>
      <c r="D357" s="536" t="e">
        <f>VLOOKUP($K357,УЧАСТНИКИ!$A$5:$K$1101,8,FALSE)</f>
        <v>#N/A</v>
      </c>
      <c r="E357" s="561" t="e">
        <f>VLOOKUP($K357,УЧАСТНИКИ!$A$5:$K$1101,5,FALSE)</f>
        <v>#N/A</v>
      </c>
      <c r="F357" s="563"/>
      <c r="G357" s="563"/>
      <c r="H357" s="537"/>
      <c r="I357" s="562"/>
      <c r="J357" s="564" t="e">
        <f>VLOOKUP($K357,УЧАСТНИКИ!$A$5:$K$1101,10,FALSE)</f>
        <v>#N/A</v>
      </c>
      <c r="K357" s="544"/>
    </row>
    <row r="358" spans="1:11" s="366" customFormat="1" ht="25.5" customHeight="1" x14ac:dyDescent="0.25">
      <c r="A358" s="560">
        <v>3</v>
      </c>
      <c r="B358" s="561" t="e">
        <f>VLOOKUP($K358,УЧАСТНИКИ!$A$5:$K$1101,3,FALSE)</f>
        <v>#N/A</v>
      </c>
      <c r="C358" s="562" t="e">
        <f>VLOOKUP($K358,УЧАСТНИКИ!$A$5:$K$1101,4,FALSE)</f>
        <v>#N/A</v>
      </c>
      <c r="D358" s="536" t="e">
        <f>VLOOKUP($K358,УЧАСТНИКИ!$A$5:$K$1101,8,FALSE)</f>
        <v>#N/A</v>
      </c>
      <c r="E358" s="561" t="e">
        <f>VLOOKUP($K358,УЧАСТНИКИ!$A$5:$K$1101,5,FALSE)</f>
        <v>#N/A</v>
      </c>
      <c r="F358" s="563"/>
      <c r="G358" s="563"/>
      <c r="H358" s="537"/>
      <c r="I358" s="562"/>
      <c r="J358" s="564" t="e">
        <f>VLOOKUP($K358,УЧАСТНИКИ!$A$5:$K$1101,10,FALSE)</f>
        <v>#N/A</v>
      </c>
      <c r="K358" s="544"/>
    </row>
    <row r="359" spans="1:11" s="366" customFormat="1" ht="25.5" customHeight="1" x14ac:dyDescent="0.25">
      <c r="A359" s="560">
        <v>4</v>
      </c>
      <c r="B359" s="561" t="e">
        <f>VLOOKUP($K359,УЧАСТНИКИ!$A$5:$K$1101,3,FALSE)</f>
        <v>#N/A</v>
      </c>
      <c r="C359" s="562" t="e">
        <f>VLOOKUP($K359,УЧАСТНИКИ!$A$5:$K$1101,4,FALSE)</f>
        <v>#N/A</v>
      </c>
      <c r="D359" s="536" t="e">
        <f>VLOOKUP($K359,УЧАСТНИКИ!$A$5:$K$1101,8,FALSE)</f>
        <v>#N/A</v>
      </c>
      <c r="E359" s="561" t="e">
        <f>VLOOKUP($K359,УЧАСТНИКИ!$A$5:$K$1101,5,FALSE)</f>
        <v>#N/A</v>
      </c>
      <c r="F359" s="563"/>
      <c r="G359" s="563"/>
      <c r="H359" s="537"/>
      <c r="I359" s="562"/>
      <c r="J359" s="564" t="e">
        <f>VLOOKUP($K359,УЧАСТНИКИ!$A$5:$K$1101,10,FALSE)</f>
        <v>#N/A</v>
      </c>
      <c r="K359" s="544"/>
    </row>
    <row r="360" spans="1:11" s="366" customFormat="1" ht="25.5" customHeight="1" x14ac:dyDescent="0.25">
      <c r="A360" s="560">
        <v>5</v>
      </c>
      <c r="B360" s="561" t="e">
        <f>VLOOKUP($K360,УЧАСТНИКИ!$A$5:$K$1101,3,FALSE)</f>
        <v>#N/A</v>
      </c>
      <c r="C360" s="562" t="e">
        <f>VLOOKUP($K360,УЧАСТНИКИ!$A$5:$K$1101,4,FALSE)</f>
        <v>#N/A</v>
      </c>
      <c r="D360" s="536" t="e">
        <f>VLOOKUP($K360,УЧАСТНИКИ!$A$5:$K$1101,8,FALSE)</f>
        <v>#N/A</v>
      </c>
      <c r="E360" s="561" t="e">
        <f>VLOOKUP($K360,УЧАСТНИКИ!$A$5:$K$1101,5,FALSE)</f>
        <v>#N/A</v>
      </c>
      <c r="F360" s="563"/>
      <c r="G360" s="563"/>
      <c r="H360" s="537"/>
      <c r="I360" s="562"/>
      <c r="J360" s="564" t="e">
        <f>VLOOKUP($K360,УЧАСТНИКИ!$A$5:$K$1101,10,FALSE)</f>
        <v>#N/A</v>
      </c>
      <c r="K360" s="544"/>
    </row>
    <row r="361" spans="1:11" s="366" customFormat="1" ht="25.5" customHeight="1" x14ac:dyDescent="0.25">
      <c r="A361" s="560">
        <v>6</v>
      </c>
      <c r="B361" s="561" t="e">
        <f>VLOOKUP($K361,УЧАСТНИКИ!$A$5:$K$1101,3,FALSE)</f>
        <v>#N/A</v>
      </c>
      <c r="C361" s="562" t="e">
        <f>VLOOKUP($K361,УЧАСТНИКИ!$A$5:$K$1101,4,FALSE)</f>
        <v>#N/A</v>
      </c>
      <c r="D361" s="536" t="e">
        <f>VLOOKUP($K361,УЧАСТНИКИ!$A$5:$K$1101,8,FALSE)</f>
        <v>#N/A</v>
      </c>
      <c r="E361" s="561" t="e">
        <f>VLOOKUP($K361,УЧАСТНИКИ!$A$5:$K$1101,5,FALSE)</f>
        <v>#N/A</v>
      </c>
      <c r="F361" s="563"/>
      <c r="G361" s="563"/>
      <c r="H361" s="537"/>
      <c r="I361" s="562"/>
      <c r="J361" s="564" t="e">
        <f>VLOOKUP($K361,УЧАСТНИКИ!$A$5:$K$1101,10,FALSE)</f>
        <v>#N/A</v>
      </c>
      <c r="K361" s="544"/>
    </row>
    <row r="362" spans="1:11" s="366" customFormat="1" ht="25.5" customHeight="1" x14ac:dyDescent="0.25">
      <c r="A362" s="560">
        <v>7</v>
      </c>
      <c r="B362" s="561" t="e">
        <f>VLOOKUP($K362,УЧАСТНИКИ!$A$5:$K$1101,3,FALSE)</f>
        <v>#N/A</v>
      </c>
      <c r="C362" s="562" t="e">
        <f>VLOOKUP($K362,УЧАСТНИКИ!$A$5:$K$1101,4,FALSE)</f>
        <v>#N/A</v>
      </c>
      <c r="D362" s="536" t="e">
        <f>VLOOKUP($K362,УЧАСТНИКИ!$A$5:$K$1101,8,FALSE)</f>
        <v>#N/A</v>
      </c>
      <c r="E362" s="561" t="e">
        <f>VLOOKUP($K362,УЧАСТНИКИ!$A$5:$K$1101,5,FALSE)</f>
        <v>#N/A</v>
      </c>
      <c r="F362" s="563"/>
      <c r="G362" s="563"/>
      <c r="H362" s="537"/>
      <c r="I362" s="562"/>
      <c r="J362" s="564" t="e">
        <f>VLOOKUP($K362,УЧАСТНИКИ!$A$5:$K$1101,10,FALSE)</f>
        <v>#N/A</v>
      </c>
      <c r="K362" s="544"/>
    </row>
    <row r="363" spans="1:11" s="366" customFormat="1" ht="25.5" customHeight="1" x14ac:dyDescent="0.25">
      <c r="A363" s="560">
        <v>8</v>
      </c>
      <c r="B363" s="561" t="e">
        <f>VLOOKUP($K363,УЧАСТНИКИ!$A$5:$K$1101,3,FALSE)</f>
        <v>#N/A</v>
      </c>
      <c r="C363" s="562" t="e">
        <f>VLOOKUP($K363,УЧАСТНИКИ!$A$5:$K$1101,4,FALSE)</f>
        <v>#N/A</v>
      </c>
      <c r="D363" s="536" t="e">
        <f>VLOOKUP($K363,УЧАСТНИКИ!$A$5:$K$1101,8,FALSE)</f>
        <v>#N/A</v>
      </c>
      <c r="E363" s="561" t="e">
        <f>VLOOKUP($K363,УЧАСТНИКИ!$A$5:$K$1101,5,FALSE)</f>
        <v>#N/A</v>
      </c>
      <c r="F363" s="563"/>
      <c r="G363" s="563"/>
      <c r="H363" s="537"/>
      <c r="I363" s="562"/>
      <c r="J363" s="564" t="e">
        <f>VLOOKUP($K363,УЧАСТНИКИ!$A$5:$K$1101,10,FALSE)</f>
        <v>#N/A</v>
      </c>
      <c r="K363" s="544"/>
    </row>
    <row r="364" spans="1:11" s="366" customFormat="1" ht="25.5" customHeight="1" x14ac:dyDescent="0.25">
      <c r="A364" s="560">
        <v>9</v>
      </c>
      <c r="B364" s="561" t="e">
        <f>VLOOKUP($K364,УЧАСТНИКИ!$A$5:$K$1101,3,FALSE)</f>
        <v>#N/A</v>
      </c>
      <c r="C364" s="562" t="e">
        <f>VLOOKUP($K364,УЧАСТНИКИ!$A$5:$K$1101,4,FALSE)</f>
        <v>#N/A</v>
      </c>
      <c r="D364" s="536" t="e">
        <f>VLOOKUP($K364,УЧАСТНИКИ!$A$5:$K$1101,8,FALSE)</f>
        <v>#N/A</v>
      </c>
      <c r="E364" s="561" t="e">
        <f>VLOOKUP($K364,УЧАСТНИКИ!$A$5:$K$1101,5,FALSE)</f>
        <v>#N/A</v>
      </c>
      <c r="F364" s="563"/>
      <c r="G364" s="563"/>
      <c r="H364" s="537"/>
      <c r="I364" s="562"/>
      <c r="J364" s="564" t="e">
        <f>VLOOKUP($K364,УЧАСТНИКИ!$A$5:$K$1101,10,FALSE)</f>
        <v>#N/A</v>
      </c>
      <c r="K364" s="544"/>
    </row>
    <row r="365" spans="1:11" s="366" customFormat="1" ht="25.5" customHeight="1" x14ac:dyDescent="0.25">
      <c r="A365" s="560">
        <v>10</v>
      </c>
      <c r="B365" s="561" t="e">
        <f>VLOOKUP($K365,УЧАСТНИКИ!$A$5:$K$1101,3,FALSE)</f>
        <v>#N/A</v>
      </c>
      <c r="C365" s="562" t="e">
        <f>VLOOKUP($K365,УЧАСТНИКИ!$A$5:$K$1101,4,FALSE)</f>
        <v>#N/A</v>
      </c>
      <c r="D365" s="536" t="e">
        <f>VLOOKUP($K365,УЧАСТНИКИ!$A$5:$K$1101,8,FALSE)</f>
        <v>#N/A</v>
      </c>
      <c r="E365" s="561" t="e">
        <f>VLOOKUP($K365,УЧАСТНИКИ!$A$5:$K$1101,5,FALSE)</f>
        <v>#N/A</v>
      </c>
      <c r="F365" s="563"/>
      <c r="G365" s="563"/>
      <c r="H365" s="537"/>
      <c r="I365" s="562"/>
      <c r="J365" s="564" t="e">
        <f>VLOOKUP($K365,УЧАСТНИКИ!$A$5:$K$1101,10,FALSE)</f>
        <v>#N/A</v>
      </c>
      <c r="K365" s="544"/>
    </row>
    <row r="366" spans="1:11" s="366" customFormat="1" ht="25.5" customHeight="1" x14ac:dyDescent="0.25">
      <c r="A366" s="560">
        <v>11</v>
      </c>
      <c r="B366" s="561" t="e">
        <f>VLOOKUP($K366,УЧАСТНИКИ!$A$5:$K$1101,3,FALSE)</f>
        <v>#N/A</v>
      </c>
      <c r="C366" s="562" t="e">
        <f>VLOOKUP($K366,УЧАСТНИКИ!$A$5:$K$1101,4,FALSE)</f>
        <v>#N/A</v>
      </c>
      <c r="D366" s="536" t="e">
        <f>VLOOKUP($K366,УЧАСТНИКИ!$A$5:$K$1101,8,FALSE)</f>
        <v>#N/A</v>
      </c>
      <c r="E366" s="561" t="e">
        <f>VLOOKUP($K366,УЧАСТНИКИ!$A$5:$K$1101,5,FALSE)</f>
        <v>#N/A</v>
      </c>
      <c r="F366" s="563"/>
      <c r="G366" s="563"/>
      <c r="H366" s="537"/>
      <c r="I366" s="562"/>
      <c r="J366" s="564" t="e">
        <f>VLOOKUP($K366,УЧАСТНИКИ!$A$5:$K$1101,10,FALSE)</f>
        <v>#N/A</v>
      </c>
      <c r="K366" s="544"/>
    </row>
    <row r="367" spans="1:11" s="366" customFormat="1" ht="25.5" customHeight="1" thickBot="1" x14ac:dyDescent="0.3">
      <c r="A367" s="964">
        <v>12</v>
      </c>
      <c r="B367" s="568" t="e">
        <f>VLOOKUP($K367,УЧАСТНИКИ!$A$5:$K$1101,3,FALSE)</f>
        <v>#N/A</v>
      </c>
      <c r="C367" s="569" t="e">
        <f>VLOOKUP($K367,УЧАСТНИКИ!$A$5:$K$1101,4,FALSE)</f>
        <v>#N/A</v>
      </c>
      <c r="D367" s="565" t="e">
        <f>VLOOKUP($K367,УЧАСТНИКИ!$A$5:$K$1101,8,FALSE)</f>
        <v>#N/A</v>
      </c>
      <c r="E367" s="568" t="e">
        <f>VLOOKUP($K367,УЧАСТНИКИ!$A$5:$K$1101,5,FALSE)</f>
        <v>#N/A</v>
      </c>
      <c r="F367" s="965"/>
      <c r="G367" s="965"/>
      <c r="H367" s="966"/>
      <c r="I367" s="569"/>
      <c r="J367" s="571" t="e">
        <f>VLOOKUP($K367,УЧАСТНИКИ!$A$5:$K$1101,10,FALSE)</f>
        <v>#N/A</v>
      </c>
      <c r="K367" s="544"/>
    </row>
    <row r="368" spans="1:11" s="366" customFormat="1" ht="25.5" hidden="1" customHeight="1" x14ac:dyDescent="0.25">
      <c r="A368" s="1177" t="s">
        <v>1200</v>
      </c>
      <c r="B368" s="1177"/>
      <c r="C368" s="70"/>
      <c r="D368" s="547"/>
      <c r="E368" s="453"/>
      <c r="F368" s="71"/>
      <c r="G368" s="71"/>
      <c r="H368" s="1178"/>
      <c r="I368" s="1178"/>
      <c r="J368" s="71"/>
      <c r="K368" s="544"/>
    </row>
    <row r="369" spans="1:11" s="366" customFormat="1" ht="25.5" hidden="1" customHeight="1" x14ac:dyDescent="0.25">
      <c r="A369" s="120" t="s">
        <v>51</v>
      </c>
      <c r="B369" s="120" t="s">
        <v>63</v>
      </c>
      <c r="C369" s="120" t="s">
        <v>68</v>
      </c>
      <c r="D369" s="120" t="s">
        <v>9</v>
      </c>
      <c r="E369" s="120" t="s">
        <v>97</v>
      </c>
      <c r="F369" s="126" t="s">
        <v>19</v>
      </c>
      <c r="G369" s="126"/>
      <c r="H369" s="120" t="s">
        <v>12</v>
      </c>
      <c r="I369" s="120" t="s">
        <v>13</v>
      </c>
      <c r="J369" s="122" t="s">
        <v>14</v>
      </c>
      <c r="K369" s="546" t="s">
        <v>434</v>
      </c>
    </row>
    <row r="370" spans="1:11" s="366" customFormat="1" ht="25.5" hidden="1" customHeight="1" x14ac:dyDescent="0.25">
      <c r="A370" s="535">
        <v>1</v>
      </c>
      <c r="B370" s="540" t="e">
        <f>VLOOKUP($K370,УЧАСТНИКИ!$A$5:$K$1101,3,FALSE)</f>
        <v>#N/A</v>
      </c>
      <c r="C370" s="541" t="e">
        <f>VLOOKUP($K370,УЧАСТНИКИ!$A$5:$K$1101,4,FALSE)</f>
        <v>#N/A</v>
      </c>
      <c r="D370" s="542" t="e">
        <f>VLOOKUP($K370,УЧАСТНИКИ!$A$5:$K$1101,8,FALSE)</f>
        <v>#N/A</v>
      </c>
      <c r="E370" s="540" t="e">
        <f>VLOOKUP($K370,УЧАСТНИКИ!$A$5:$K$1101,5,FALSE)</f>
        <v>#N/A</v>
      </c>
      <c r="F370" s="543">
        <v>180</v>
      </c>
      <c r="G370" s="543"/>
      <c r="H370" s="537" t="str">
        <f>IF(F370&lt;=ЕВСК!$E$38,"МСМК",IF(F370&lt;=ЕВСК!$F$38,"МС",IF(F370&lt;=ЕВСК!$G$38,"КМС",IF(F370&lt;=ЕВСК!$H$38,"1",IF(F370&lt;=ЕВСК!$I$38,"2",IF(F370&lt;=ЕВСК!$J$38,"3",IF(F370&lt;=ЕВСК!$K$38,"1юн",IF(F370&lt;=ЕВСК!$L$38,"2юн",IF(F370&gt;ЕВСК!$L$38,"б/р")))))))))</f>
        <v>МСМК</v>
      </c>
      <c r="I370" s="541"/>
      <c r="J370" s="540" t="e">
        <f>VLOOKUP($K370,УЧАСТНИКИ!$A$5:$K$1101,10,FALSE)</f>
        <v>#N/A</v>
      </c>
      <c r="K370" s="544"/>
    </row>
    <row r="371" spans="1:11" s="366" customFormat="1" ht="25.5" hidden="1" customHeight="1" x14ac:dyDescent="0.25">
      <c r="A371" s="535">
        <v>2</v>
      </c>
      <c r="B371" s="540" t="e">
        <f>VLOOKUP($K371,УЧАСТНИКИ!$A$5:$K$1101,3,FALSE)</f>
        <v>#N/A</v>
      </c>
      <c r="C371" s="541" t="e">
        <f>VLOOKUP($K371,УЧАСТНИКИ!$A$5:$K$1101,4,FALSE)</f>
        <v>#N/A</v>
      </c>
      <c r="D371" s="542" t="e">
        <f>VLOOKUP($K371,УЧАСТНИКИ!$A$5:$K$1101,8,FALSE)</f>
        <v>#N/A</v>
      </c>
      <c r="E371" s="540" t="e">
        <f>VLOOKUP($K371,УЧАСТНИКИ!$A$5:$K$1101,5,FALSE)</f>
        <v>#N/A</v>
      </c>
      <c r="F371" s="543">
        <v>188</v>
      </c>
      <c r="G371" s="543"/>
      <c r="H371" s="537" t="str">
        <f>IF(F371&lt;=ЕВСК!$E$38,"МСМК",IF(F371&lt;=ЕВСК!$F$38,"МС",IF(F371&lt;=ЕВСК!$G$38,"КМС",IF(F371&lt;=ЕВСК!$H$38,"1",IF(F371&lt;=ЕВСК!$I$38,"2",IF(F371&lt;=ЕВСК!$J$38,"3",IF(F371&lt;=ЕВСК!$K$38,"1юн",IF(F371&lt;=ЕВСК!$L$38,"2юн",IF(F371&gt;ЕВСК!$L$38,"б/р")))))))))</f>
        <v>МСМК</v>
      </c>
      <c r="I371" s="541"/>
      <c r="J371" s="540" t="e">
        <f>VLOOKUP($K371,УЧАСТНИКИ!$A$5:$K$1101,10,FALSE)</f>
        <v>#N/A</v>
      </c>
      <c r="K371" s="544"/>
    </row>
    <row r="372" spans="1:11" s="366" customFormat="1" ht="25.5" hidden="1" customHeight="1" x14ac:dyDescent="0.25">
      <c r="A372" s="535">
        <v>3</v>
      </c>
      <c r="B372" s="540" t="e">
        <f>VLOOKUP($K372,УЧАСТНИКИ!$A$5:$K$1101,3,FALSE)</f>
        <v>#N/A</v>
      </c>
      <c r="C372" s="541" t="e">
        <f>VLOOKUP($K372,УЧАСТНИКИ!$A$5:$K$1101,4,FALSE)</f>
        <v>#N/A</v>
      </c>
      <c r="D372" s="542" t="e">
        <f>VLOOKUP($K372,УЧАСТНИКИ!$A$5:$K$1101,8,FALSE)</f>
        <v>#N/A</v>
      </c>
      <c r="E372" s="540" t="e">
        <f>VLOOKUP($K372,УЧАСТНИКИ!$A$5:$K$1101,5,FALSE)</f>
        <v>#N/A</v>
      </c>
      <c r="F372" s="543">
        <v>181</v>
      </c>
      <c r="G372" s="543"/>
      <c r="H372" s="537" t="str">
        <f>IF(F372&lt;=ЕВСК!$E$38,"МСМК",IF(F372&lt;=ЕВСК!$F$38,"МС",IF(F372&lt;=ЕВСК!$G$38,"КМС",IF(F372&lt;=ЕВСК!$H$38,"1",IF(F372&lt;=ЕВСК!$I$38,"2",IF(F372&lt;=ЕВСК!$J$38,"3",IF(F372&lt;=ЕВСК!$K$38,"1юн",IF(F372&lt;=ЕВСК!$L$38,"2юн",IF(F372&gt;ЕВСК!$L$38,"б/р")))))))))</f>
        <v>МСМК</v>
      </c>
      <c r="I372" s="541"/>
      <c r="J372" s="540" t="e">
        <f>VLOOKUP($K372,УЧАСТНИКИ!$A$5:$K$1101,10,FALSE)</f>
        <v>#N/A</v>
      </c>
      <c r="K372" s="544"/>
    </row>
    <row r="373" spans="1:11" s="366" customFormat="1" ht="25.5" hidden="1" customHeight="1" x14ac:dyDescent="0.25">
      <c r="A373" s="535">
        <v>4</v>
      </c>
      <c r="B373" s="540" t="e">
        <f>VLOOKUP($K373,УЧАСТНИКИ!$A$5:$K$1101,3,FALSE)</f>
        <v>#N/A</v>
      </c>
      <c r="C373" s="541" t="e">
        <f>VLOOKUP($K373,УЧАСТНИКИ!$A$5:$K$1101,4,FALSE)</f>
        <v>#N/A</v>
      </c>
      <c r="D373" s="542" t="e">
        <f>VLOOKUP($K373,УЧАСТНИКИ!$A$5:$K$1101,8,FALSE)</f>
        <v>#N/A</v>
      </c>
      <c r="E373" s="540" t="e">
        <f>VLOOKUP($K373,УЧАСТНИКИ!$A$5:$K$1101,5,FALSE)</f>
        <v>#N/A</v>
      </c>
      <c r="F373" s="543">
        <v>174</v>
      </c>
      <c r="G373" s="543"/>
      <c r="H373" s="537" t="str">
        <f>IF(F373&lt;=ЕВСК!$E$38,"МСМК",IF(F373&lt;=ЕВСК!$F$38,"МС",IF(F373&lt;=ЕВСК!$G$38,"КМС",IF(F373&lt;=ЕВСК!$H$38,"1",IF(F373&lt;=ЕВСК!$I$38,"2",IF(F373&lt;=ЕВСК!$J$38,"3",IF(F373&lt;=ЕВСК!$K$38,"1юн",IF(F373&lt;=ЕВСК!$L$38,"2юн",IF(F373&gt;ЕВСК!$L$38,"б/р")))))))))</f>
        <v>МСМК</v>
      </c>
      <c r="I373" s="541"/>
      <c r="J373" s="540" t="e">
        <f>VLOOKUP($K373,УЧАСТНИКИ!$A$5:$K$1101,10,FALSE)</f>
        <v>#N/A</v>
      </c>
      <c r="K373" s="544"/>
    </row>
    <row r="374" spans="1:11" s="366" customFormat="1" ht="25.5" hidden="1" customHeight="1" x14ac:dyDescent="0.25">
      <c r="A374" s="535">
        <v>5</v>
      </c>
      <c r="B374" s="540" t="e">
        <f>VLOOKUP($K374,УЧАСТНИКИ!$A$5:$K$1101,3,FALSE)</f>
        <v>#N/A</v>
      </c>
      <c r="C374" s="541" t="e">
        <f>VLOOKUP($K374,УЧАСТНИКИ!$A$5:$K$1101,4,FALSE)</f>
        <v>#N/A</v>
      </c>
      <c r="D374" s="542" t="e">
        <f>VLOOKUP($K374,УЧАСТНИКИ!$A$5:$K$1101,8,FALSE)</f>
        <v>#N/A</v>
      </c>
      <c r="E374" s="540" t="e">
        <f>VLOOKUP($K374,УЧАСТНИКИ!$A$5:$K$1101,5,FALSE)</f>
        <v>#N/A</v>
      </c>
      <c r="F374" s="543">
        <v>167</v>
      </c>
      <c r="G374" s="543"/>
      <c r="H374" s="537" t="str">
        <f>IF(F374&lt;=ЕВСК!$E$38,"МСМК",IF(F374&lt;=ЕВСК!$F$38,"МС",IF(F374&lt;=ЕВСК!$G$38,"КМС",IF(F374&lt;=ЕВСК!$H$38,"1",IF(F374&lt;=ЕВСК!$I$38,"2",IF(F374&lt;=ЕВСК!$J$38,"3",IF(F374&lt;=ЕВСК!$K$38,"1юн",IF(F374&lt;=ЕВСК!$L$38,"2юн",IF(F374&gt;ЕВСК!$L$38,"б/р")))))))))</f>
        <v>МСМК</v>
      </c>
      <c r="I374" s="541"/>
      <c r="J374" s="540" t="e">
        <f>VLOOKUP($K374,УЧАСТНИКИ!$A$5:$K$1101,10,FALSE)</f>
        <v>#N/A</v>
      </c>
      <c r="K374" s="544"/>
    </row>
    <row r="375" spans="1:11" s="366" customFormat="1" ht="25.5" hidden="1" customHeight="1" x14ac:dyDescent="0.25">
      <c r="A375" s="535">
        <v>6</v>
      </c>
      <c r="B375" s="540" t="e">
        <f>VLOOKUP($K375,УЧАСТНИКИ!$A$5:$K$1101,3,FALSE)</f>
        <v>#N/A</v>
      </c>
      <c r="C375" s="541" t="e">
        <f>VLOOKUP($K375,УЧАСТНИКИ!$A$5:$K$1101,4,FALSE)</f>
        <v>#N/A</v>
      </c>
      <c r="D375" s="542" t="e">
        <f>VLOOKUP($K375,УЧАСТНИКИ!$A$5:$K$1101,8,FALSE)</f>
        <v>#N/A</v>
      </c>
      <c r="E375" s="540" t="e">
        <f>VLOOKUP($K375,УЧАСТНИКИ!$A$5:$K$1101,5,FALSE)</f>
        <v>#N/A</v>
      </c>
      <c r="F375" s="543">
        <v>160</v>
      </c>
      <c r="G375" s="543"/>
      <c r="H375" s="537" t="str">
        <f>IF(F375&lt;=ЕВСК!$E$38,"МСМК",IF(F375&lt;=ЕВСК!$F$38,"МС",IF(F375&lt;=ЕВСК!$G$38,"КМС",IF(F375&lt;=ЕВСК!$H$38,"1",IF(F375&lt;=ЕВСК!$I$38,"2",IF(F375&lt;=ЕВСК!$J$38,"3",IF(F375&lt;=ЕВСК!$K$38,"1юн",IF(F375&lt;=ЕВСК!$L$38,"2юн",IF(F375&gt;ЕВСК!$L$38,"б/р")))))))))</f>
        <v>МСМК</v>
      </c>
      <c r="I375" s="541"/>
      <c r="J375" s="540" t="e">
        <f>VLOOKUP($K375,УЧАСТНИКИ!$A$5:$K$1101,10,FALSE)</f>
        <v>#N/A</v>
      </c>
      <c r="K375" s="544"/>
    </row>
    <row r="376" spans="1:11" s="366" customFormat="1" ht="25.5" hidden="1" customHeight="1" x14ac:dyDescent="0.25">
      <c r="A376" s="535">
        <v>7</v>
      </c>
      <c r="B376" s="540" t="e">
        <f>VLOOKUP($K376,УЧАСТНИКИ!$A$5:$K$1101,3,FALSE)</f>
        <v>#N/A</v>
      </c>
      <c r="C376" s="541" t="e">
        <f>VLOOKUP($K376,УЧАСТНИКИ!$A$5:$K$1101,4,FALSE)</f>
        <v>#N/A</v>
      </c>
      <c r="D376" s="542" t="e">
        <f>VLOOKUP($K376,УЧАСТНИКИ!$A$5:$K$1101,8,FALSE)</f>
        <v>#N/A</v>
      </c>
      <c r="E376" s="540" t="e">
        <f>VLOOKUP($K376,УЧАСТНИКИ!$A$5:$K$1101,5,FALSE)</f>
        <v>#N/A</v>
      </c>
      <c r="F376" s="543">
        <v>153</v>
      </c>
      <c r="G376" s="543"/>
      <c r="H376" s="537" t="str">
        <f>IF(F376&lt;=ЕВСК!$E$38,"МСМК",IF(F376&lt;=ЕВСК!$F$38,"МС",IF(F376&lt;=ЕВСК!$G$38,"КМС",IF(F376&lt;=ЕВСК!$H$38,"1",IF(F376&lt;=ЕВСК!$I$38,"2",IF(F376&lt;=ЕВСК!$J$38,"3",IF(F376&lt;=ЕВСК!$K$38,"1юн",IF(F376&lt;=ЕВСК!$L$38,"2юн",IF(F376&gt;ЕВСК!$L$38,"б/р")))))))))</f>
        <v>МСМК</v>
      </c>
      <c r="I376" s="541"/>
      <c r="J376" s="540" t="e">
        <f>VLOOKUP($K376,УЧАСТНИКИ!$A$5:$K$1101,10,FALSE)</f>
        <v>#N/A</v>
      </c>
      <c r="K376" s="544"/>
    </row>
    <row r="377" spans="1:11" s="366" customFormat="1" ht="25.5" hidden="1" customHeight="1" x14ac:dyDescent="0.25">
      <c r="A377" s="535">
        <v>8</v>
      </c>
      <c r="B377" s="540" t="e">
        <f>VLOOKUP($K377,УЧАСТНИКИ!$A$5:$K$1101,3,FALSE)</f>
        <v>#N/A</v>
      </c>
      <c r="C377" s="541" t="e">
        <f>VLOOKUP($K377,УЧАСТНИКИ!$A$5:$K$1101,4,FALSE)</f>
        <v>#N/A</v>
      </c>
      <c r="D377" s="542" t="e">
        <f>VLOOKUP($K377,УЧАСТНИКИ!$A$5:$K$1101,8,FALSE)</f>
        <v>#N/A</v>
      </c>
      <c r="E377" s="540" t="e">
        <f>VLOOKUP($K377,УЧАСТНИКИ!$A$5:$K$1101,5,FALSE)</f>
        <v>#N/A</v>
      </c>
      <c r="F377" s="543">
        <v>146</v>
      </c>
      <c r="G377" s="543"/>
      <c r="H377" s="537" t="str">
        <f>IF(F377&lt;=ЕВСК!$E$38,"МСМК",IF(F377&lt;=ЕВСК!$F$38,"МС",IF(F377&lt;=ЕВСК!$G$38,"КМС",IF(F377&lt;=ЕВСК!$H$38,"1",IF(F377&lt;=ЕВСК!$I$38,"2",IF(F377&lt;=ЕВСК!$J$38,"3",IF(F377&lt;=ЕВСК!$K$38,"1юн",IF(F377&lt;=ЕВСК!$L$38,"2юн",IF(F377&gt;ЕВСК!$L$38,"б/р")))))))))</f>
        <v>МСМК</v>
      </c>
      <c r="I377" s="541"/>
      <c r="J377" s="540" t="e">
        <f>VLOOKUP($K377,УЧАСТНИКИ!$A$5:$K$1101,10,FALSE)</f>
        <v>#N/A</v>
      </c>
      <c r="K377" s="544"/>
    </row>
    <row r="378" spans="1:11" s="366" customFormat="1" ht="25.5" hidden="1" customHeight="1" x14ac:dyDescent="0.25">
      <c r="A378" s="535">
        <v>9</v>
      </c>
      <c r="B378" s="540" t="e">
        <f>VLOOKUP($K378,УЧАСТНИКИ!$A$5:$K$1101,3,FALSE)</f>
        <v>#N/A</v>
      </c>
      <c r="C378" s="541" t="e">
        <f>VLOOKUP($K378,УЧАСТНИКИ!$A$5:$K$1101,4,FALSE)</f>
        <v>#N/A</v>
      </c>
      <c r="D378" s="542" t="e">
        <f>VLOOKUP($K378,УЧАСТНИКИ!$A$5:$K$1101,8,FALSE)</f>
        <v>#N/A</v>
      </c>
      <c r="E378" s="540" t="e">
        <f>VLOOKUP($K378,УЧАСТНИКИ!$A$5:$K$1101,5,FALSE)</f>
        <v>#N/A</v>
      </c>
      <c r="F378" s="543">
        <v>147</v>
      </c>
      <c r="G378" s="543"/>
      <c r="H378" s="537" t="str">
        <f>IF(F378&lt;=ЕВСК!$E$38,"МСМК",IF(F378&lt;=ЕВСК!$F$38,"МС",IF(F378&lt;=ЕВСК!$G$38,"КМС",IF(F378&lt;=ЕВСК!$H$38,"1",IF(F378&lt;=ЕВСК!$I$38,"2",IF(F378&lt;=ЕВСК!$J$38,"3",IF(F378&lt;=ЕВСК!$K$38,"1юн",IF(F378&lt;=ЕВСК!$L$38,"2юн",IF(F378&gt;ЕВСК!$L$38,"б/р")))))))))</f>
        <v>МСМК</v>
      </c>
      <c r="I378" s="541"/>
      <c r="J378" s="540" t="e">
        <f>VLOOKUP($K378,УЧАСТНИКИ!$A$5:$K$1101,10,FALSE)</f>
        <v>#N/A</v>
      </c>
      <c r="K378" s="544"/>
    </row>
    <row r="379" spans="1:11" s="366" customFormat="1" ht="25.5" hidden="1" customHeight="1" x14ac:dyDescent="0.25">
      <c r="A379" s="535">
        <v>10</v>
      </c>
      <c r="B379" s="540" t="e">
        <f>VLOOKUP($K379,УЧАСТНИКИ!$A$5:$K$1101,3,FALSE)</f>
        <v>#N/A</v>
      </c>
      <c r="C379" s="541" t="e">
        <f>VLOOKUP($K379,УЧАСТНИКИ!$A$5:$K$1101,4,FALSE)</f>
        <v>#N/A</v>
      </c>
      <c r="D379" s="542" t="e">
        <f>VLOOKUP($K379,УЧАСТНИКИ!$A$5:$K$1101,8,FALSE)</f>
        <v>#N/A</v>
      </c>
      <c r="E379" s="540" t="e">
        <f>VLOOKUP($K379,УЧАСТНИКИ!$A$5:$K$1101,5,FALSE)</f>
        <v>#N/A</v>
      </c>
      <c r="F379" s="543">
        <v>148</v>
      </c>
      <c r="G379" s="543"/>
      <c r="H379" s="537" t="str">
        <f>IF(F379&lt;=ЕВСК!$E$38,"МСМК",IF(F379&lt;=ЕВСК!$F$38,"МС",IF(F379&lt;=ЕВСК!$G$38,"КМС",IF(F379&lt;=ЕВСК!$H$38,"1",IF(F379&lt;=ЕВСК!$I$38,"2",IF(F379&lt;=ЕВСК!$J$38,"3",IF(F379&lt;=ЕВСК!$K$38,"1юн",IF(F379&lt;=ЕВСК!$L$38,"2юн",IF(F379&gt;ЕВСК!$L$38,"б/р")))))))))</f>
        <v>МСМК</v>
      </c>
      <c r="I379" s="541"/>
      <c r="J379" s="540" t="e">
        <f>VLOOKUP($K379,УЧАСТНИКИ!$A$5:$K$1101,10,FALSE)</f>
        <v>#N/A</v>
      </c>
      <c r="K379" s="544"/>
    </row>
    <row r="380" spans="1:11" s="366" customFormat="1" ht="25.5" hidden="1" customHeight="1" x14ac:dyDescent="0.25">
      <c r="A380" s="535">
        <v>11</v>
      </c>
      <c r="B380" s="540" t="e">
        <f>VLOOKUP($K380,УЧАСТНИКИ!$A$5:$K$1101,3,FALSE)</f>
        <v>#N/A</v>
      </c>
      <c r="C380" s="541" t="e">
        <f>VLOOKUP($K380,УЧАСТНИКИ!$A$5:$K$1101,4,FALSE)</f>
        <v>#N/A</v>
      </c>
      <c r="D380" s="542" t="e">
        <f>VLOOKUP($K380,УЧАСТНИКИ!$A$5:$K$1101,8,FALSE)</f>
        <v>#N/A</v>
      </c>
      <c r="E380" s="540" t="e">
        <f>VLOOKUP($K380,УЧАСТНИКИ!$A$5:$K$1101,5,FALSE)</f>
        <v>#N/A</v>
      </c>
      <c r="F380" s="543">
        <v>149</v>
      </c>
      <c r="G380" s="543"/>
      <c r="H380" s="537" t="str">
        <f>IF(F380&lt;=ЕВСК!$E$38,"МСМК",IF(F380&lt;=ЕВСК!$F$38,"МС",IF(F380&lt;=ЕВСК!$G$38,"КМС",IF(F380&lt;=ЕВСК!$H$38,"1",IF(F380&lt;=ЕВСК!$I$38,"2",IF(F380&lt;=ЕВСК!$J$38,"3",IF(F380&lt;=ЕВСК!$K$38,"1юн",IF(F380&lt;=ЕВСК!$L$38,"2юн",IF(F380&gt;ЕВСК!$L$38,"б/р")))))))))</f>
        <v>МСМК</v>
      </c>
      <c r="I380" s="541"/>
      <c r="J380" s="540" t="e">
        <f>VLOOKUP($K380,УЧАСТНИКИ!$A$5:$K$1101,10,FALSE)</f>
        <v>#N/A</v>
      </c>
      <c r="K380" s="544"/>
    </row>
    <row r="381" spans="1:11" s="366" customFormat="1" ht="25.5" hidden="1" customHeight="1" x14ac:dyDescent="0.25">
      <c r="A381" s="535">
        <v>12</v>
      </c>
      <c r="B381" s="540" t="e">
        <f>VLOOKUP($K381,УЧАСТНИКИ!$A$5:$K$1101,3,FALSE)</f>
        <v>#N/A</v>
      </c>
      <c r="C381" s="541" t="e">
        <f>VLOOKUP($K381,УЧАСТНИКИ!$A$5:$K$1101,4,FALSE)</f>
        <v>#N/A</v>
      </c>
      <c r="D381" s="542" t="e">
        <f>VLOOKUP($K381,УЧАСТНИКИ!$A$5:$K$1101,8,FALSE)</f>
        <v>#N/A</v>
      </c>
      <c r="E381" s="540" t="e">
        <f>VLOOKUP($K381,УЧАСТНИКИ!$A$5:$K$1101,5,FALSE)</f>
        <v>#N/A</v>
      </c>
      <c r="F381" s="543">
        <v>150</v>
      </c>
      <c r="G381" s="543"/>
      <c r="H381" s="537" t="str">
        <f>IF(F381&lt;=ЕВСК!$E$38,"МСМК",IF(F381&lt;=ЕВСК!$F$38,"МС",IF(F381&lt;=ЕВСК!$G$38,"КМС",IF(F381&lt;=ЕВСК!$H$38,"1",IF(F381&lt;=ЕВСК!$I$38,"2",IF(F381&lt;=ЕВСК!$J$38,"3",IF(F381&lt;=ЕВСК!$K$38,"1юн",IF(F381&lt;=ЕВСК!$L$38,"2юн",IF(F381&gt;ЕВСК!$L$38,"б/р")))))))))</f>
        <v>МСМК</v>
      </c>
      <c r="I381" s="541"/>
      <c r="J381" s="540" t="e">
        <f>VLOOKUP($K381,УЧАСТНИКИ!$A$5:$K$1101,10,FALSE)</f>
        <v>#N/A</v>
      </c>
      <c r="K381" s="544"/>
    </row>
    <row r="382" spans="1:11" s="366" customFormat="1" ht="25.5" hidden="1" customHeight="1" x14ac:dyDescent="0.25">
      <c r="A382" s="535">
        <v>13</v>
      </c>
      <c r="B382" s="540" t="e">
        <f>VLOOKUP($K382,УЧАСТНИКИ!$A$5:$K$1101,3,FALSE)</f>
        <v>#N/A</v>
      </c>
      <c r="C382" s="541" t="e">
        <f>VLOOKUP($K382,УЧАСТНИКИ!$A$5:$K$1101,4,FALSE)</f>
        <v>#N/A</v>
      </c>
      <c r="D382" s="542" t="e">
        <f>VLOOKUP($K382,УЧАСТНИКИ!$A$5:$K$1101,8,FALSE)</f>
        <v>#N/A</v>
      </c>
      <c r="E382" s="540" t="e">
        <f>VLOOKUP($K382,УЧАСТНИКИ!$A$5:$K$1101,5,FALSE)</f>
        <v>#N/A</v>
      </c>
      <c r="F382" s="543">
        <v>151</v>
      </c>
      <c r="G382" s="543"/>
      <c r="H382" s="537" t="str">
        <f>IF(F382&lt;=ЕВСК!$E$38,"МСМК",IF(F382&lt;=ЕВСК!$F$38,"МС",IF(F382&lt;=ЕВСК!$G$38,"КМС",IF(F382&lt;=ЕВСК!$H$38,"1",IF(F382&lt;=ЕВСК!$I$38,"2",IF(F382&lt;=ЕВСК!$J$38,"3",IF(F382&lt;=ЕВСК!$K$38,"1юн",IF(F382&lt;=ЕВСК!$L$38,"2юн",IF(F382&gt;ЕВСК!$L$38,"б/р")))))))))</f>
        <v>МСМК</v>
      </c>
      <c r="I382" s="541"/>
      <c r="J382" s="540" t="e">
        <f>VLOOKUP($K382,УЧАСТНИКИ!$A$5:$K$1101,10,FALSE)</f>
        <v>#N/A</v>
      </c>
      <c r="K382" s="544"/>
    </row>
    <row r="383" spans="1:11" s="366" customFormat="1" ht="25.5" hidden="1" customHeight="1" x14ac:dyDescent="0.25">
      <c r="A383" s="535">
        <v>14</v>
      </c>
      <c r="B383" s="540" t="e">
        <f>VLOOKUP($K383,УЧАСТНИКИ!$A$5:$K$1101,3,FALSE)</f>
        <v>#N/A</v>
      </c>
      <c r="C383" s="541" t="e">
        <f>VLOOKUP($K383,УЧАСТНИКИ!$A$5:$K$1101,4,FALSE)</f>
        <v>#N/A</v>
      </c>
      <c r="D383" s="542" t="e">
        <f>VLOOKUP($K383,УЧАСТНИКИ!$A$5:$K$1101,8,FALSE)</f>
        <v>#N/A</v>
      </c>
      <c r="E383" s="540" t="e">
        <f>VLOOKUP($K383,УЧАСТНИКИ!$A$5:$K$1101,5,FALSE)</f>
        <v>#N/A</v>
      </c>
      <c r="F383" s="543">
        <v>152</v>
      </c>
      <c r="G383" s="543"/>
      <c r="H383" s="537" t="str">
        <f>IF(F383&lt;=ЕВСК!$E$38,"МСМК",IF(F383&lt;=ЕВСК!$F$38,"МС",IF(F383&lt;=ЕВСК!$G$38,"КМС",IF(F383&lt;=ЕВСК!$H$38,"1",IF(F383&lt;=ЕВСК!$I$38,"2",IF(F383&lt;=ЕВСК!$J$38,"3",IF(F383&lt;=ЕВСК!$K$38,"1юн",IF(F383&lt;=ЕВСК!$L$38,"2юн",IF(F383&gt;ЕВСК!$L$38,"б/р")))))))))</f>
        <v>МСМК</v>
      </c>
      <c r="I383" s="541"/>
      <c r="J383" s="540" t="e">
        <f>VLOOKUP($K383,УЧАСТНИКИ!$A$5:$K$1101,10,FALSE)</f>
        <v>#N/A</v>
      </c>
      <c r="K383" s="544"/>
    </row>
    <row r="384" spans="1:11" s="366" customFormat="1" ht="25.5" hidden="1" customHeight="1" x14ac:dyDescent="0.25">
      <c r="A384" s="535">
        <v>15</v>
      </c>
      <c r="B384" s="540" t="e">
        <f>VLOOKUP($K384,УЧАСТНИКИ!$A$5:$K$1101,3,FALSE)</f>
        <v>#N/A</v>
      </c>
      <c r="C384" s="541" t="e">
        <f>VLOOKUP($K384,УЧАСТНИКИ!$A$5:$K$1101,4,FALSE)</f>
        <v>#N/A</v>
      </c>
      <c r="D384" s="542" t="e">
        <f>VLOOKUP($K384,УЧАСТНИКИ!$A$5:$K$1101,8,FALSE)</f>
        <v>#N/A</v>
      </c>
      <c r="E384" s="540" t="e">
        <f>VLOOKUP($K384,УЧАСТНИКИ!$A$5:$K$1101,5,FALSE)</f>
        <v>#N/A</v>
      </c>
      <c r="F384" s="543">
        <v>153</v>
      </c>
      <c r="G384" s="543"/>
      <c r="H384" s="537" t="str">
        <f>IF(F384&lt;=ЕВСК!$E$38,"МСМК",IF(F384&lt;=ЕВСК!$F$38,"МС",IF(F384&lt;=ЕВСК!$G$38,"КМС",IF(F384&lt;=ЕВСК!$H$38,"1",IF(F384&lt;=ЕВСК!$I$38,"2",IF(F384&lt;=ЕВСК!$J$38,"3",IF(F384&lt;=ЕВСК!$K$38,"1юн",IF(F384&lt;=ЕВСК!$L$38,"2юн",IF(F384&gt;ЕВСК!$L$38,"б/р")))))))))</f>
        <v>МСМК</v>
      </c>
      <c r="I384" s="541"/>
      <c r="J384" s="540" t="e">
        <f>VLOOKUP($K384,УЧАСТНИКИ!$A$5:$K$1101,10,FALSE)</f>
        <v>#N/A</v>
      </c>
      <c r="K384" s="544"/>
    </row>
    <row r="385" spans="1:11" s="366" customFormat="1" ht="25.5" hidden="1" customHeight="1" x14ac:dyDescent="0.25">
      <c r="A385" s="535">
        <v>16</v>
      </c>
      <c r="B385" s="540" t="e">
        <f>VLOOKUP($K385,УЧАСТНИКИ!$A$5:$K$1101,3,FALSE)</f>
        <v>#N/A</v>
      </c>
      <c r="C385" s="541" t="e">
        <f>VLOOKUP($K385,УЧАСТНИКИ!$A$5:$K$1101,4,FALSE)</f>
        <v>#N/A</v>
      </c>
      <c r="D385" s="542" t="e">
        <f>VLOOKUP($K385,УЧАСТНИКИ!$A$5:$K$1101,8,FALSE)</f>
        <v>#N/A</v>
      </c>
      <c r="E385" s="540" t="e">
        <f>VLOOKUP($K385,УЧАСТНИКИ!$A$5:$K$1101,5,FALSE)</f>
        <v>#N/A</v>
      </c>
      <c r="F385" s="543">
        <v>154</v>
      </c>
      <c r="G385" s="543"/>
      <c r="H385" s="537" t="str">
        <f>IF(F385&lt;=ЕВСК!$E$38,"МСМК",IF(F385&lt;=ЕВСК!$F$38,"МС",IF(F385&lt;=ЕВСК!$G$38,"КМС",IF(F385&lt;=ЕВСК!$H$38,"1",IF(F385&lt;=ЕВСК!$I$38,"2",IF(F385&lt;=ЕВСК!$J$38,"3",IF(F385&lt;=ЕВСК!$K$38,"1юн",IF(F385&lt;=ЕВСК!$L$38,"2юн",IF(F385&gt;ЕВСК!$L$38,"б/р")))))))))</f>
        <v>МСМК</v>
      </c>
      <c r="I385" s="541"/>
      <c r="J385" s="540" t="e">
        <f>VLOOKUP($K385,УЧАСТНИКИ!$A$5:$K$1101,10,FALSE)</f>
        <v>#N/A</v>
      </c>
      <c r="K385" s="544"/>
    </row>
    <row r="386" spans="1:11" s="366" customFormat="1" ht="25.5" hidden="1" customHeight="1" x14ac:dyDescent="0.25">
      <c r="A386" s="535">
        <v>17</v>
      </c>
      <c r="B386" s="540" t="e">
        <f>VLOOKUP($K386,УЧАСТНИКИ!$A$5:$K$1101,3,FALSE)</f>
        <v>#N/A</v>
      </c>
      <c r="C386" s="541" t="e">
        <f>VLOOKUP($K386,УЧАСТНИКИ!$A$5:$K$1101,4,FALSE)</f>
        <v>#N/A</v>
      </c>
      <c r="D386" s="542" t="e">
        <f>VLOOKUP($K386,УЧАСТНИКИ!$A$5:$K$1101,8,FALSE)</f>
        <v>#N/A</v>
      </c>
      <c r="E386" s="540" t="e">
        <f>VLOOKUP($K386,УЧАСТНИКИ!$A$5:$K$1101,5,FALSE)</f>
        <v>#N/A</v>
      </c>
      <c r="F386" s="543">
        <v>155</v>
      </c>
      <c r="G386" s="543"/>
      <c r="H386" s="537" t="str">
        <f>IF(F386&lt;=ЕВСК!$E$38,"МСМК",IF(F386&lt;=ЕВСК!$F$38,"МС",IF(F386&lt;=ЕВСК!$G$38,"КМС",IF(F386&lt;=ЕВСК!$H$38,"1",IF(F386&lt;=ЕВСК!$I$38,"2",IF(F386&lt;=ЕВСК!$J$38,"3",IF(F386&lt;=ЕВСК!$K$38,"1юн",IF(F386&lt;=ЕВСК!$L$38,"2юн",IF(F386&gt;ЕВСК!$L$38,"б/р")))))))))</f>
        <v>МСМК</v>
      </c>
      <c r="I386" s="541"/>
      <c r="J386" s="540" t="e">
        <f>VLOOKUP($K386,УЧАСТНИКИ!$A$5:$K$1101,10,FALSE)</f>
        <v>#N/A</v>
      </c>
      <c r="K386" s="544"/>
    </row>
    <row r="387" spans="1:11" s="366" customFormat="1" ht="25.5" hidden="1" customHeight="1" x14ac:dyDescent="0.25">
      <c r="A387" s="535">
        <v>18</v>
      </c>
      <c r="B387" s="540" t="e">
        <f>VLOOKUP($K387,УЧАСТНИКИ!$A$5:$K$1101,3,FALSE)</f>
        <v>#N/A</v>
      </c>
      <c r="C387" s="541" t="e">
        <f>VLOOKUP($K387,УЧАСТНИКИ!$A$5:$K$1101,4,FALSE)</f>
        <v>#N/A</v>
      </c>
      <c r="D387" s="542" t="e">
        <f>VLOOKUP($K387,УЧАСТНИКИ!$A$5:$K$1101,8,FALSE)</f>
        <v>#N/A</v>
      </c>
      <c r="E387" s="540" t="e">
        <f>VLOOKUP($K387,УЧАСТНИКИ!$A$5:$K$1101,5,FALSE)</f>
        <v>#N/A</v>
      </c>
      <c r="F387" s="543">
        <v>156</v>
      </c>
      <c r="G387" s="543"/>
      <c r="H387" s="537" t="str">
        <f>IF(F387&lt;=ЕВСК!$E$38,"МСМК",IF(F387&lt;=ЕВСК!$F$38,"МС",IF(F387&lt;=ЕВСК!$G$38,"КМС",IF(F387&lt;=ЕВСК!$H$38,"1",IF(F387&lt;=ЕВСК!$I$38,"2",IF(F387&lt;=ЕВСК!$J$38,"3",IF(F387&lt;=ЕВСК!$K$38,"1юн",IF(F387&lt;=ЕВСК!$L$38,"2юн",IF(F387&gt;ЕВСК!$L$38,"б/р")))))))))</f>
        <v>МСМК</v>
      </c>
      <c r="I387" s="541"/>
      <c r="J387" s="540" t="e">
        <f>VLOOKUP($K387,УЧАСТНИКИ!$A$5:$K$1101,10,FALSE)</f>
        <v>#N/A</v>
      </c>
      <c r="K387" s="544"/>
    </row>
    <row r="388" spans="1:11" s="366" customFormat="1" ht="25.5" hidden="1" customHeight="1" x14ac:dyDescent="0.25">
      <c r="A388" s="535">
        <v>19</v>
      </c>
      <c r="B388" s="540" t="e">
        <f>VLOOKUP($K388,УЧАСТНИКИ!$A$5:$K$1101,3,FALSE)</f>
        <v>#N/A</v>
      </c>
      <c r="C388" s="541" t="e">
        <f>VLOOKUP($K388,УЧАСТНИКИ!$A$5:$K$1101,4,FALSE)</f>
        <v>#N/A</v>
      </c>
      <c r="D388" s="542" t="e">
        <f>VLOOKUP($K388,УЧАСТНИКИ!$A$5:$K$1101,8,FALSE)</f>
        <v>#N/A</v>
      </c>
      <c r="E388" s="540" t="e">
        <f>VLOOKUP($K388,УЧАСТНИКИ!$A$5:$K$1101,5,FALSE)</f>
        <v>#N/A</v>
      </c>
      <c r="F388" s="543">
        <v>157</v>
      </c>
      <c r="G388" s="543"/>
      <c r="H388" s="537" t="str">
        <f>IF(F388&lt;=ЕВСК!$E$38,"МСМК",IF(F388&lt;=ЕВСК!$F$38,"МС",IF(F388&lt;=ЕВСК!$G$38,"КМС",IF(F388&lt;=ЕВСК!$H$38,"1",IF(F388&lt;=ЕВСК!$I$38,"2",IF(F388&lt;=ЕВСК!$J$38,"3",IF(F388&lt;=ЕВСК!$K$38,"1юн",IF(F388&lt;=ЕВСК!$L$38,"2юн",IF(F388&gt;ЕВСК!$L$38,"б/р")))))))))</f>
        <v>МСМК</v>
      </c>
      <c r="I388" s="541"/>
      <c r="J388" s="540" t="e">
        <f>VLOOKUP($K388,УЧАСТНИКИ!$A$5:$K$1101,10,FALSE)</f>
        <v>#N/A</v>
      </c>
      <c r="K388" s="544"/>
    </row>
    <row r="389" spans="1:11" s="366" customFormat="1" ht="25.5" hidden="1" customHeight="1" x14ac:dyDescent="0.25">
      <c r="A389" s="535">
        <v>20</v>
      </c>
      <c r="B389" s="540" t="e">
        <f>VLOOKUP($K389,УЧАСТНИКИ!$A$5:$K$1101,3,FALSE)</f>
        <v>#N/A</v>
      </c>
      <c r="C389" s="541" t="e">
        <f>VLOOKUP($K389,УЧАСТНИКИ!$A$5:$K$1101,4,FALSE)</f>
        <v>#N/A</v>
      </c>
      <c r="D389" s="542" t="e">
        <f>VLOOKUP($K389,УЧАСТНИКИ!$A$5:$K$1101,8,FALSE)</f>
        <v>#N/A</v>
      </c>
      <c r="E389" s="540" t="e">
        <f>VLOOKUP($K389,УЧАСТНИКИ!$A$5:$K$1101,5,FALSE)</f>
        <v>#N/A</v>
      </c>
      <c r="F389" s="543">
        <v>158</v>
      </c>
      <c r="G389" s="543"/>
      <c r="H389" s="537" t="str">
        <f>IF(F389&lt;=ЕВСК!$E$38,"МСМК",IF(F389&lt;=ЕВСК!$F$38,"МС",IF(F389&lt;=ЕВСК!$G$38,"КМС",IF(F389&lt;=ЕВСК!$H$38,"1",IF(F389&lt;=ЕВСК!$I$38,"2",IF(F389&lt;=ЕВСК!$J$38,"3",IF(F389&lt;=ЕВСК!$K$38,"1юн",IF(F389&lt;=ЕВСК!$L$38,"2юн",IF(F389&gt;ЕВСК!$L$38,"б/р")))))))))</f>
        <v>МСМК</v>
      </c>
      <c r="I389" s="541"/>
      <c r="J389" s="540" t="e">
        <f>VLOOKUP($K389,УЧАСТНИКИ!$A$5:$K$1101,10,FALSE)</f>
        <v>#N/A</v>
      </c>
      <c r="K389" s="544"/>
    </row>
    <row r="390" spans="1:11" s="366" customFormat="1" ht="25.5" hidden="1" customHeight="1" x14ac:dyDescent="0.25">
      <c r="A390" s="535">
        <v>21</v>
      </c>
      <c r="B390" s="540" t="e">
        <f>VLOOKUP($K390,УЧАСТНИКИ!$A$5:$K$1101,3,FALSE)</f>
        <v>#N/A</v>
      </c>
      <c r="C390" s="541" t="e">
        <f>VLOOKUP($K390,УЧАСТНИКИ!$A$5:$K$1101,4,FALSE)</f>
        <v>#N/A</v>
      </c>
      <c r="D390" s="542" t="e">
        <f>VLOOKUP($K390,УЧАСТНИКИ!$A$5:$K$1101,8,FALSE)</f>
        <v>#N/A</v>
      </c>
      <c r="E390" s="540" t="e">
        <f>VLOOKUP($K390,УЧАСТНИКИ!$A$5:$K$1101,5,FALSE)</f>
        <v>#N/A</v>
      </c>
      <c r="F390" s="543">
        <v>159</v>
      </c>
      <c r="G390" s="543"/>
      <c r="H390" s="537" t="str">
        <f>IF(F390&lt;=ЕВСК!$E$38,"МСМК",IF(F390&lt;=ЕВСК!$F$38,"МС",IF(F390&lt;=ЕВСК!$G$38,"КМС",IF(F390&lt;=ЕВСК!$H$38,"1",IF(F390&lt;=ЕВСК!$I$38,"2",IF(F390&lt;=ЕВСК!$J$38,"3",IF(F390&lt;=ЕВСК!$K$38,"1юн",IF(F390&lt;=ЕВСК!$L$38,"2юн",IF(F390&gt;ЕВСК!$L$38,"б/р")))))))))</f>
        <v>МСМК</v>
      </c>
      <c r="I390" s="541"/>
      <c r="J390" s="540" t="e">
        <f>VLOOKUP($K390,УЧАСТНИКИ!$A$5:$K$1101,10,FALSE)</f>
        <v>#N/A</v>
      </c>
      <c r="K390" s="544"/>
    </row>
    <row r="391" spans="1:11" s="366" customFormat="1" ht="25.5" hidden="1" customHeight="1" x14ac:dyDescent="0.25">
      <c r="A391" s="535">
        <v>22</v>
      </c>
      <c r="B391" s="540" t="e">
        <f>VLOOKUP($K391,УЧАСТНИКИ!$A$5:$K$1101,3,FALSE)</f>
        <v>#N/A</v>
      </c>
      <c r="C391" s="541" t="e">
        <f>VLOOKUP($K391,УЧАСТНИКИ!$A$5:$K$1101,4,FALSE)</f>
        <v>#N/A</v>
      </c>
      <c r="D391" s="542" t="e">
        <f>VLOOKUP($K391,УЧАСТНИКИ!$A$5:$K$1101,8,FALSE)</f>
        <v>#N/A</v>
      </c>
      <c r="E391" s="540" t="e">
        <f>VLOOKUP($K391,УЧАСТНИКИ!$A$5:$K$1101,5,FALSE)</f>
        <v>#N/A</v>
      </c>
      <c r="F391" s="543">
        <v>160</v>
      </c>
      <c r="G391" s="543"/>
      <c r="H391" s="537" t="str">
        <f>IF(F391&lt;=ЕВСК!$E$38,"МСМК",IF(F391&lt;=ЕВСК!$F$38,"МС",IF(F391&lt;=ЕВСК!$G$38,"КМС",IF(F391&lt;=ЕВСК!$H$38,"1",IF(F391&lt;=ЕВСК!$I$38,"2",IF(F391&lt;=ЕВСК!$J$38,"3",IF(F391&lt;=ЕВСК!$K$38,"1юн",IF(F391&lt;=ЕВСК!$L$38,"2юн",IF(F391&gt;ЕВСК!$L$38,"б/р")))))))))</f>
        <v>МСМК</v>
      </c>
      <c r="I391" s="541"/>
      <c r="J391" s="540" t="e">
        <f>VLOOKUP($K391,УЧАСТНИКИ!$A$5:$K$1101,10,FALSE)</f>
        <v>#N/A</v>
      </c>
      <c r="K391" s="544"/>
    </row>
    <row r="392" spans="1:11" s="366" customFormat="1" ht="25.5" hidden="1" customHeight="1" x14ac:dyDescent="0.25">
      <c r="A392" s="535">
        <v>23</v>
      </c>
      <c r="B392" s="540" t="e">
        <f>VLOOKUP($K392,УЧАСТНИКИ!$A$5:$K$1101,3,FALSE)</f>
        <v>#N/A</v>
      </c>
      <c r="C392" s="541" t="e">
        <f>VLOOKUP($K392,УЧАСТНИКИ!$A$5:$K$1101,4,FALSE)</f>
        <v>#N/A</v>
      </c>
      <c r="D392" s="542" t="e">
        <f>VLOOKUP($K392,УЧАСТНИКИ!$A$5:$K$1101,8,FALSE)</f>
        <v>#N/A</v>
      </c>
      <c r="E392" s="540" t="e">
        <f>VLOOKUP($K392,УЧАСТНИКИ!$A$5:$K$1101,5,FALSE)</f>
        <v>#N/A</v>
      </c>
      <c r="F392" s="543">
        <v>161</v>
      </c>
      <c r="G392" s="543"/>
      <c r="H392" s="537" t="str">
        <f>IF(F392&lt;=ЕВСК!$E$38,"МСМК",IF(F392&lt;=ЕВСК!$F$38,"МС",IF(F392&lt;=ЕВСК!$G$38,"КМС",IF(F392&lt;=ЕВСК!$H$38,"1",IF(F392&lt;=ЕВСК!$I$38,"2",IF(F392&lt;=ЕВСК!$J$38,"3",IF(F392&lt;=ЕВСК!$K$38,"1юн",IF(F392&lt;=ЕВСК!$L$38,"2юн",IF(F392&gt;ЕВСК!$L$38,"б/р")))))))))</f>
        <v>МСМК</v>
      </c>
      <c r="I392" s="541"/>
      <c r="J392" s="540" t="e">
        <f>VLOOKUP($K392,УЧАСТНИКИ!$A$5:$K$1101,10,FALSE)</f>
        <v>#N/A</v>
      </c>
      <c r="K392" s="544"/>
    </row>
    <row r="393" spans="1:11" s="366" customFormat="1" ht="25.5" hidden="1" customHeight="1" x14ac:dyDescent="0.25">
      <c r="A393" s="535">
        <v>24</v>
      </c>
      <c r="B393" s="540" t="e">
        <f>VLOOKUP($K393,УЧАСТНИКИ!$A$5:$K$1101,3,FALSE)</f>
        <v>#N/A</v>
      </c>
      <c r="C393" s="541" t="e">
        <f>VLOOKUP($K393,УЧАСТНИКИ!$A$5:$K$1101,4,FALSE)</f>
        <v>#N/A</v>
      </c>
      <c r="D393" s="542" t="e">
        <f>VLOOKUP($K393,УЧАСТНИКИ!$A$5:$K$1101,8,FALSE)</f>
        <v>#N/A</v>
      </c>
      <c r="E393" s="540" t="e">
        <f>VLOOKUP($K393,УЧАСТНИКИ!$A$5:$K$1101,5,FALSE)</f>
        <v>#N/A</v>
      </c>
      <c r="F393" s="543">
        <v>162</v>
      </c>
      <c r="G393" s="543"/>
      <c r="H393" s="537" t="str">
        <f>IF(F393&lt;=ЕВСК!$E$38,"МСМК",IF(F393&lt;=ЕВСК!$F$38,"МС",IF(F393&lt;=ЕВСК!$G$38,"КМС",IF(F393&lt;=ЕВСК!$H$38,"1",IF(F393&lt;=ЕВСК!$I$38,"2",IF(F393&lt;=ЕВСК!$J$38,"3",IF(F393&lt;=ЕВСК!$K$38,"1юн",IF(F393&lt;=ЕВСК!$L$38,"2юн",IF(F393&gt;ЕВСК!$L$38,"б/р")))))))))</f>
        <v>МСМК</v>
      </c>
      <c r="I393" s="541"/>
      <c r="J393" s="540" t="e">
        <f>VLOOKUP($K393,УЧАСТНИКИ!$A$5:$K$1101,10,FALSE)</f>
        <v>#N/A</v>
      </c>
      <c r="K393" s="544"/>
    </row>
    <row r="394" spans="1:11" s="366" customFormat="1" ht="25.5" hidden="1" customHeight="1" x14ac:dyDescent="0.25">
      <c r="A394" s="535">
        <v>25</v>
      </c>
      <c r="B394" s="540" t="e">
        <f>VLOOKUP($K394,УЧАСТНИКИ!$A$5:$K$1101,3,FALSE)</f>
        <v>#N/A</v>
      </c>
      <c r="C394" s="541" t="e">
        <f>VLOOKUP($K394,УЧАСТНИКИ!$A$5:$K$1101,4,FALSE)</f>
        <v>#N/A</v>
      </c>
      <c r="D394" s="542" t="e">
        <f>VLOOKUP($K394,УЧАСТНИКИ!$A$5:$K$1101,8,FALSE)</f>
        <v>#N/A</v>
      </c>
      <c r="E394" s="540" t="e">
        <f>VLOOKUP($K394,УЧАСТНИКИ!$A$5:$K$1101,5,FALSE)</f>
        <v>#N/A</v>
      </c>
      <c r="F394" s="543">
        <v>163</v>
      </c>
      <c r="G394" s="543"/>
      <c r="H394" s="537" t="str">
        <f>IF(F394&lt;=ЕВСК!$E$38,"МСМК",IF(F394&lt;=ЕВСК!$F$38,"МС",IF(F394&lt;=ЕВСК!$G$38,"КМС",IF(F394&lt;=ЕВСК!$H$38,"1",IF(F394&lt;=ЕВСК!$I$38,"2",IF(F394&lt;=ЕВСК!$J$38,"3",IF(F394&lt;=ЕВСК!$K$38,"1юн",IF(F394&lt;=ЕВСК!$L$38,"2юн",IF(F394&gt;ЕВСК!$L$38,"б/р")))))))))</f>
        <v>МСМК</v>
      </c>
      <c r="I394" s="541"/>
      <c r="J394" s="540" t="e">
        <f>VLOOKUP($K394,УЧАСТНИКИ!$A$5:$K$1101,10,FALSE)</f>
        <v>#N/A</v>
      </c>
      <c r="K394" s="544"/>
    </row>
    <row r="395" spans="1:11" s="366" customFormat="1" ht="25.5" hidden="1" customHeight="1" x14ac:dyDescent="0.25">
      <c r="A395" s="535">
        <v>26</v>
      </c>
      <c r="B395" s="540" t="e">
        <f>VLOOKUP($K395,УЧАСТНИКИ!$A$5:$K$1101,3,FALSE)</f>
        <v>#N/A</v>
      </c>
      <c r="C395" s="541" t="e">
        <f>VLOOKUP($K395,УЧАСТНИКИ!$A$5:$K$1101,4,FALSE)</f>
        <v>#N/A</v>
      </c>
      <c r="D395" s="542" t="e">
        <f>VLOOKUP($K395,УЧАСТНИКИ!$A$5:$K$1101,8,FALSE)</f>
        <v>#N/A</v>
      </c>
      <c r="E395" s="540" t="e">
        <f>VLOOKUP($K395,УЧАСТНИКИ!$A$5:$K$1101,5,FALSE)</f>
        <v>#N/A</v>
      </c>
      <c r="F395" s="543">
        <v>164</v>
      </c>
      <c r="G395" s="543"/>
      <c r="H395" s="537" t="str">
        <f>IF(F395&lt;=ЕВСК!$E$38,"МСМК",IF(F395&lt;=ЕВСК!$F$38,"МС",IF(F395&lt;=ЕВСК!$G$38,"КМС",IF(F395&lt;=ЕВСК!$H$38,"1",IF(F395&lt;=ЕВСК!$I$38,"2",IF(F395&lt;=ЕВСК!$J$38,"3",IF(F395&lt;=ЕВСК!$K$38,"1юн",IF(F395&lt;=ЕВСК!$L$38,"2юн",IF(F395&gt;ЕВСК!$L$38,"б/р")))))))))</f>
        <v>МСМК</v>
      </c>
      <c r="I395" s="541"/>
      <c r="J395" s="540" t="e">
        <f>VLOOKUP($K395,УЧАСТНИКИ!$A$5:$K$1101,10,FALSE)</f>
        <v>#N/A</v>
      </c>
      <c r="K395" s="544"/>
    </row>
    <row r="396" spans="1:11" s="366" customFormat="1" ht="25.5" hidden="1" customHeight="1" x14ac:dyDescent="0.25">
      <c r="A396" s="535">
        <v>27</v>
      </c>
      <c r="B396" s="540" t="e">
        <f>VLOOKUP($K396,УЧАСТНИКИ!$A$5:$K$1101,3,FALSE)</f>
        <v>#N/A</v>
      </c>
      <c r="C396" s="541" t="e">
        <f>VLOOKUP($K396,УЧАСТНИКИ!$A$5:$K$1101,4,FALSE)</f>
        <v>#N/A</v>
      </c>
      <c r="D396" s="542" t="e">
        <f>VLOOKUP($K396,УЧАСТНИКИ!$A$5:$K$1101,8,FALSE)</f>
        <v>#N/A</v>
      </c>
      <c r="E396" s="540" t="e">
        <f>VLOOKUP($K396,УЧАСТНИКИ!$A$5:$K$1101,5,FALSE)</f>
        <v>#N/A</v>
      </c>
      <c r="F396" s="543">
        <v>165</v>
      </c>
      <c r="G396" s="543"/>
      <c r="H396" s="537" t="str">
        <f>IF(F396&lt;=ЕВСК!$E$38,"МСМК",IF(F396&lt;=ЕВСК!$F$38,"МС",IF(F396&lt;=ЕВСК!$G$38,"КМС",IF(F396&lt;=ЕВСК!$H$38,"1",IF(F396&lt;=ЕВСК!$I$38,"2",IF(F396&lt;=ЕВСК!$J$38,"3",IF(F396&lt;=ЕВСК!$K$38,"1юн",IF(F396&lt;=ЕВСК!$L$38,"2юн",IF(F396&gt;ЕВСК!$L$38,"б/р")))))))))</f>
        <v>МСМК</v>
      </c>
      <c r="I396" s="541"/>
      <c r="J396" s="540" t="e">
        <f>VLOOKUP($K396,УЧАСТНИКИ!$A$5:$K$1101,10,FALSE)</f>
        <v>#N/A</v>
      </c>
      <c r="K396" s="544"/>
    </row>
    <row r="397" spans="1:11" s="366" customFormat="1" ht="25.5" hidden="1" customHeight="1" x14ac:dyDescent="0.25">
      <c r="A397" s="535">
        <v>28</v>
      </c>
      <c r="B397" s="540" t="e">
        <f>VLOOKUP($K397,УЧАСТНИКИ!$A$5:$K$1101,3,FALSE)</f>
        <v>#N/A</v>
      </c>
      <c r="C397" s="541" t="e">
        <f>VLOOKUP($K397,УЧАСТНИКИ!$A$5:$K$1101,4,FALSE)</f>
        <v>#N/A</v>
      </c>
      <c r="D397" s="542" t="e">
        <f>VLOOKUP($K397,УЧАСТНИКИ!$A$5:$K$1101,8,FALSE)</f>
        <v>#N/A</v>
      </c>
      <c r="E397" s="540" t="e">
        <f>VLOOKUP($K397,УЧАСТНИКИ!$A$5:$K$1101,5,FALSE)</f>
        <v>#N/A</v>
      </c>
      <c r="F397" s="543">
        <v>166</v>
      </c>
      <c r="G397" s="543"/>
      <c r="H397" s="537" t="str">
        <f>IF(F397&lt;=ЕВСК!$E$38,"МСМК",IF(F397&lt;=ЕВСК!$F$38,"МС",IF(F397&lt;=ЕВСК!$G$38,"КМС",IF(F397&lt;=ЕВСК!$H$38,"1",IF(F397&lt;=ЕВСК!$I$38,"2",IF(F397&lt;=ЕВСК!$J$38,"3",IF(F397&lt;=ЕВСК!$K$38,"1юн",IF(F397&lt;=ЕВСК!$L$38,"2юн",IF(F397&gt;ЕВСК!$L$38,"б/р")))))))))</f>
        <v>МСМК</v>
      </c>
      <c r="I397" s="541"/>
      <c r="J397" s="540" t="e">
        <f>VLOOKUP($K397,УЧАСТНИКИ!$A$5:$K$1101,10,FALSE)</f>
        <v>#N/A</v>
      </c>
      <c r="K397" s="544"/>
    </row>
    <row r="398" spans="1:11" s="366" customFormat="1" ht="25.5" hidden="1" customHeight="1" x14ac:dyDescent="0.25">
      <c r="A398" s="535">
        <v>29</v>
      </c>
      <c r="B398" s="540" t="e">
        <f>VLOOKUP($K398,УЧАСТНИКИ!$A$5:$K$1101,3,FALSE)</f>
        <v>#N/A</v>
      </c>
      <c r="C398" s="541" t="e">
        <f>VLOOKUP($K398,УЧАСТНИКИ!$A$5:$K$1101,4,FALSE)</f>
        <v>#N/A</v>
      </c>
      <c r="D398" s="542" t="e">
        <f>VLOOKUP($K398,УЧАСТНИКИ!$A$5:$K$1101,8,FALSE)</f>
        <v>#N/A</v>
      </c>
      <c r="E398" s="540" t="e">
        <f>VLOOKUP($K398,УЧАСТНИКИ!$A$5:$K$1101,5,FALSE)</f>
        <v>#N/A</v>
      </c>
      <c r="F398" s="543">
        <v>167</v>
      </c>
      <c r="G398" s="543"/>
      <c r="H398" s="537" t="str">
        <f>IF(F398&lt;=ЕВСК!$E$38,"МСМК",IF(F398&lt;=ЕВСК!$F$38,"МС",IF(F398&lt;=ЕВСК!$G$38,"КМС",IF(F398&lt;=ЕВСК!$H$38,"1",IF(F398&lt;=ЕВСК!$I$38,"2",IF(F398&lt;=ЕВСК!$J$38,"3",IF(F398&lt;=ЕВСК!$K$38,"1юн",IF(F398&lt;=ЕВСК!$L$38,"2юн",IF(F398&gt;ЕВСК!$L$38,"б/р")))))))))</f>
        <v>МСМК</v>
      </c>
      <c r="I398" s="541"/>
      <c r="J398" s="540" t="e">
        <f>VLOOKUP($K398,УЧАСТНИКИ!$A$5:$K$1101,10,FALSE)</f>
        <v>#N/A</v>
      </c>
      <c r="K398" s="544"/>
    </row>
    <row r="399" spans="1:11" s="366" customFormat="1" ht="25.5" hidden="1" customHeight="1" x14ac:dyDescent="0.25">
      <c r="A399" s="535">
        <v>30</v>
      </c>
      <c r="B399" s="540" t="e">
        <f>VLOOKUP($K399,УЧАСТНИКИ!$A$5:$K$1101,3,FALSE)</f>
        <v>#N/A</v>
      </c>
      <c r="C399" s="541" t="e">
        <f>VLOOKUP($K399,УЧАСТНИКИ!$A$5:$K$1101,4,FALSE)</f>
        <v>#N/A</v>
      </c>
      <c r="D399" s="542" t="e">
        <f>VLOOKUP($K399,УЧАСТНИКИ!$A$5:$K$1101,8,FALSE)</f>
        <v>#N/A</v>
      </c>
      <c r="E399" s="540" t="e">
        <f>VLOOKUP($K399,УЧАСТНИКИ!$A$5:$K$1101,5,FALSE)</f>
        <v>#N/A</v>
      </c>
      <c r="F399" s="543">
        <v>168</v>
      </c>
      <c r="G399" s="543"/>
      <c r="H399" s="537" t="str">
        <f>IF(F399&lt;=ЕВСК!$E$38,"МСМК",IF(F399&lt;=ЕВСК!$F$38,"МС",IF(F399&lt;=ЕВСК!$G$38,"КМС",IF(F399&lt;=ЕВСК!$H$38,"1",IF(F399&lt;=ЕВСК!$I$38,"2",IF(F399&lt;=ЕВСК!$J$38,"3",IF(F399&lt;=ЕВСК!$K$38,"1юн",IF(F399&lt;=ЕВСК!$L$38,"2юн",IF(F399&gt;ЕВСК!$L$38,"б/р")))))))))</f>
        <v>МСМК</v>
      </c>
      <c r="I399" s="541"/>
      <c r="J399" s="540" t="e">
        <f>VLOOKUP($K399,УЧАСТНИКИ!$A$5:$K$1101,10,FALSE)</f>
        <v>#N/A</v>
      </c>
      <c r="K399" s="544"/>
    </row>
    <row r="400" spans="1:11" s="366" customFormat="1" ht="25.5" hidden="1" customHeight="1" x14ac:dyDescent="0.25">
      <c r="A400" s="535">
        <v>31</v>
      </c>
      <c r="B400" s="540" t="e">
        <f>VLOOKUP($K400,УЧАСТНИКИ!$A$5:$K$1101,3,FALSE)</f>
        <v>#N/A</v>
      </c>
      <c r="C400" s="541" t="e">
        <f>VLOOKUP($K400,УЧАСТНИКИ!$A$5:$K$1101,4,FALSE)</f>
        <v>#N/A</v>
      </c>
      <c r="D400" s="542" t="e">
        <f>VLOOKUP($K400,УЧАСТНИКИ!$A$5:$K$1101,8,FALSE)</f>
        <v>#N/A</v>
      </c>
      <c r="E400" s="540" t="e">
        <f>VLOOKUP($K400,УЧАСТНИКИ!$A$5:$K$1101,5,FALSE)</f>
        <v>#N/A</v>
      </c>
      <c r="F400" s="543">
        <v>169</v>
      </c>
      <c r="G400" s="543"/>
      <c r="H400" s="537" t="str">
        <f>IF(F400&lt;=ЕВСК!$E$38,"МСМК",IF(F400&lt;=ЕВСК!$F$38,"МС",IF(F400&lt;=ЕВСК!$G$38,"КМС",IF(F400&lt;=ЕВСК!$H$38,"1",IF(F400&lt;=ЕВСК!$I$38,"2",IF(F400&lt;=ЕВСК!$J$38,"3",IF(F400&lt;=ЕВСК!$K$38,"1юн",IF(F400&lt;=ЕВСК!$L$38,"2юн",IF(F400&gt;ЕВСК!$L$38,"б/р")))))))))</f>
        <v>МСМК</v>
      </c>
      <c r="I400" s="541"/>
      <c r="J400" s="540" t="e">
        <f>VLOOKUP($K400,УЧАСТНИКИ!$A$5:$K$1101,10,FALSE)</f>
        <v>#N/A</v>
      </c>
      <c r="K400" s="544"/>
    </row>
    <row r="401" spans="1:11" s="366" customFormat="1" ht="25.5" hidden="1" customHeight="1" x14ac:dyDescent="0.25">
      <c r="A401" s="535">
        <v>32</v>
      </c>
      <c r="B401" s="540" t="e">
        <f>VLOOKUP($K401,УЧАСТНИКИ!$A$5:$K$1101,3,FALSE)</f>
        <v>#N/A</v>
      </c>
      <c r="C401" s="541" t="e">
        <f>VLOOKUP($K401,УЧАСТНИКИ!$A$5:$K$1101,4,FALSE)</f>
        <v>#N/A</v>
      </c>
      <c r="D401" s="542" t="e">
        <f>VLOOKUP($K401,УЧАСТНИКИ!$A$5:$K$1101,8,FALSE)</f>
        <v>#N/A</v>
      </c>
      <c r="E401" s="540" t="e">
        <f>VLOOKUP($K401,УЧАСТНИКИ!$A$5:$K$1101,5,FALSE)</f>
        <v>#N/A</v>
      </c>
      <c r="F401" s="543">
        <v>170</v>
      </c>
      <c r="G401" s="543"/>
      <c r="H401" s="537" t="str">
        <f>IF(F401&lt;=ЕВСК!$E$38,"МСМК",IF(F401&lt;=ЕВСК!$F$38,"МС",IF(F401&lt;=ЕВСК!$G$38,"КМС",IF(F401&lt;=ЕВСК!$H$38,"1",IF(F401&lt;=ЕВСК!$I$38,"2",IF(F401&lt;=ЕВСК!$J$38,"3",IF(F401&lt;=ЕВСК!$K$38,"1юн",IF(F401&lt;=ЕВСК!$L$38,"2юн",IF(F401&gt;ЕВСК!$L$38,"б/р")))))))))</f>
        <v>МСМК</v>
      </c>
      <c r="I401" s="541"/>
      <c r="J401" s="540" t="e">
        <f>VLOOKUP($K401,УЧАСТНИКИ!$A$5:$K$1101,10,FALSE)</f>
        <v>#N/A</v>
      </c>
      <c r="K401" s="544"/>
    </row>
    <row r="402" spans="1:11" s="366" customFormat="1" ht="25.5" hidden="1" customHeight="1" x14ac:dyDescent="0.25">
      <c r="A402" s="535">
        <v>33</v>
      </c>
      <c r="B402" s="540" t="e">
        <f>VLOOKUP($K402,УЧАСТНИКИ!$A$5:$K$1101,3,FALSE)</f>
        <v>#N/A</v>
      </c>
      <c r="C402" s="541" t="e">
        <f>VLOOKUP($K402,УЧАСТНИКИ!$A$5:$K$1101,4,FALSE)</f>
        <v>#N/A</v>
      </c>
      <c r="D402" s="542" t="e">
        <f>VLOOKUP($K402,УЧАСТНИКИ!$A$5:$K$1101,8,FALSE)</f>
        <v>#N/A</v>
      </c>
      <c r="E402" s="540" t="e">
        <f>VLOOKUP($K402,УЧАСТНИКИ!$A$5:$K$1101,5,FALSE)</f>
        <v>#N/A</v>
      </c>
      <c r="F402" s="543">
        <v>171</v>
      </c>
      <c r="G402" s="543"/>
      <c r="H402" s="537" t="str">
        <f>IF(F402&lt;=ЕВСК!$E$38,"МСМК",IF(F402&lt;=ЕВСК!$F$38,"МС",IF(F402&lt;=ЕВСК!$G$38,"КМС",IF(F402&lt;=ЕВСК!$H$38,"1",IF(F402&lt;=ЕВСК!$I$38,"2",IF(F402&lt;=ЕВСК!$J$38,"3",IF(F402&lt;=ЕВСК!$K$38,"1юн",IF(F402&lt;=ЕВСК!$L$38,"2юн",IF(F402&gt;ЕВСК!$L$38,"б/р")))))))))</f>
        <v>МСМК</v>
      </c>
      <c r="I402" s="541"/>
      <c r="J402" s="540" t="e">
        <f>VLOOKUP($K402,УЧАСТНИКИ!$A$5:$K$1101,10,FALSE)</f>
        <v>#N/A</v>
      </c>
      <c r="K402" s="544"/>
    </row>
    <row r="403" spans="1:11" s="366" customFormat="1" ht="25.5" hidden="1" customHeight="1" x14ac:dyDescent="0.25">
      <c r="A403" s="535">
        <v>34</v>
      </c>
      <c r="B403" s="540" t="e">
        <f>VLOOKUP($K403,УЧАСТНИКИ!$A$5:$K$1101,3,FALSE)</f>
        <v>#N/A</v>
      </c>
      <c r="C403" s="541" t="e">
        <f>VLOOKUP($K403,УЧАСТНИКИ!$A$5:$K$1101,4,FALSE)</f>
        <v>#N/A</v>
      </c>
      <c r="D403" s="542" t="e">
        <f>VLOOKUP($K403,УЧАСТНИКИ!$A$5:$K$1101,8,FALSE)</f>
        <v>#N/A</v>
      </c>
      <c r="E403" s="540" t="e">
        <f>VLOOKUP($K403,УЧАСТНИКИ!$A$5:$K$1101,5,FALSE)</f>
        <v>#N/A</v>
      </c>
      <c r="F403" s="543">
        <v>172</v>
      </c>
      <c r="G403" s="543"/>
      <c r="H403" s="537" t="str">
        <f>IF(F403&lt;=ЕВСК!$E$38,"МСМК",IF(F403&lt;=ЕВСК!$F$38,"МС",IF(F403&lt;=ЕВСК!$G$38,"КМС",IF(F403&lt;=ЕВСК!$H$38,"1",IF(F403&lt;=ЕВСК!$I$38,"2",IF(F403&lt;=ЕВСК!$J$38,"3",IF(F403&lt;=ЕВСК!$K$38,"1юн",IF(F403&lt;=ЕВСК!$L$38,"2юн",IF(F403&gt;ЕВСК!$L$38,"б/р")))))))))</f>
        <v>МСМК</v>
      </c>
      <c r="I403" s="541"/>
      <c r="J403" s="540" t="e">
        <f>VLOOKUP($K403,УЧАСТНИКИ!$A$5:$K$1101,10,FALSE)</f>
        <v>#N/A</v>
      </c>
      <c r="K403" s="544"/>
    </row>
    <row r="404" spans="1:11" s="366" customFormat="1" ht="25.5" hidden="1" customHeight="1" x14ac:dyDescent="0.25">
      <c r="A404" s="535">
        <v>35</v>
      </c>
      <c r="B404" s="540" t="e">
        <f>VLOOKUP($K404,УЧАСТНИКИ!$A$5:$K$1101,3,FALSE)</f>
        <v>#N/A</v>
      </c>
      <c r="C404" s="541" t="e">
        <f>VLOOKUP($K404,УЧАСТНИКИ!$A$5:$K$1101,4,FALSE)</f>
        <v>#N/A</v>
      </c>
      <c r="D404" s="542" t="e">
        <f>VLOOKUP($K404,УЧАСТНИКИ!$A$5:$K$1101,8,FALSE)</f>
        <v>#N/A</v>
      </c>
      <c r="E404" s="540" t="e">
        <f>VLOOKUP($K404,УЧАСТНИКИ!$A$5:$K$1101,5,FALSE)</f>
        <v>#N/A</v>
      </c>
      <c r="F404" s="543">
        <v>173</v>
      </c>
      <c r="G404" s="543"/>
      <c r="H404" s="537" t="str">
        <f>IF(F404&lt;=ЕВСК!$E$38,"МСМК",IF(F404&lt;=ЕВСК!$F$38,"МС",IF(F404&lt;=ЕВСК!$G$38,"КМС",IF(F404&lt;=ЕВСК!$H$38,"1",IF(F404&lt;=ЕВСК!$I$38,"2",IF(F404&lt;=ЕВСК!$J$38,"3",IF(F404&lt;=ЕВСК!$K$38,"1юн",IF(F404&lt;=ЕВСК!$L$38,"2юн",IF(F404&gt;ЕВСК!$L$38,"б/р")))))))))</f>
        <v>МСМК</v>
      </c>
      <c r="I404" s="541"/>
      <c r="J404" s="540" t="e">
        <f>VLOOKUP($K404,УЧАСТНИКИ!$A$5:$K$1101,10,FALSE)</f>
        <v>#N/A</v>
      </c>
      <c r="K404" s="544"/>
    </row>
    <row r="405" spans="1:11" s="366" customFormat="1" ht="25.5" hidden="1" customHeight="1" x14ac:dyDescent="0.25">
      <c r="A405" s="535">
        <v>36</v>
      </c>
      <c r="B405" s="540" t="e">
        <f>VLOOKUP($K405,УЧАСТНИКИ!$A$5:$K$1101,3,FALSE)</f>
        <v>#N/A</v>
      </c>
      <c r="C405" s="541" t="e">
        <f>VLOOKUP($K405,УЧАСТНИКИ!$A$5:$K$1101,4,FALSE)</f>
        <v>#N/A</v>
      </c>
      <c r="D405" s="542" t="e">
        <f>VLOOKUP($K405,УЧАСТНИКИ!$A$5:$K$1101,8,FALSE)</f>
        <v>#N/A</v>
      </c>
      <c r="E405" s="540" t="e">
        <f>VLOOKUP($K405,УЧАСТНИКИ!$A$5:$K$1101,5,FALSE)</f>
        <v>#N/A</v>
      </c>
      <c r="F405" s="543">
        <v>174</v>
      </c>
      <c r="G405" s="543"/>
      <c r="H405" s="537" t="str">
        <f>IF(F405&lt;=ЕВСК!$E$38,"МСМК",IF(F405&lt;=ЕВСК!$F$38,"МС",IF(F405&lt;=ЕВСК!$G$38,"КМС",IF(F405&lt;=ЕВСК!$H$38,"1",IF(F405&lt;=ЕВСК!$I$38,"2",IF(F405&lt;=ЕВСК!$J$38,"3",IF(F405&lt;=ЕВСК!$K$38,"1юн",IF(F405&lt;=ЕВСК!$L$38,"2юн",IF(F405&gt;ЕВСК!$L$38,"б/р")))))))))</f>
        <v>МСМК</v>
      </c>
      <c r="I405" s="541"/>
      <c r="J405" s="540" t="e">
        <f>VLOOKUP($K405,УЧАСТНИКИ!$A$5:$K$1101,10,FALSE)</f>
        <v>#N/A</v>
      </c>
      <c r="K405" s="544"/>
    </row>
    <row r="406" spans="1:11" s="366" customFormat="1" ht="25.5" hidden="1" customHeight="1" x14ac:dyDescent="0.25">
      <c r="A406" s="535">
        <v>37</v>
      </c>
      <c r="B406" s="540" t="e">
        <f>VLOOKUP($K406,УЧАСТНИКИ!$A$5:$K$1101,3,FALSE)</f>
        <v>#N/A</v>
      </c>
      <c r="C406" s="541" t="e">
        <f>VLOOKUP($K406,УЧАСТНИКИ!$A$5:$K$1101,4,FALSE)</f>
        <v>#N/A</v>
      </c>
      <c r="D406" s="542" t="e">
        <f>VLOOKUP($K406,УЧАСТНИКИ!$A$5:$K$1101,8,FALSE)</f>
        <v>#N/A</v>
      </c>
      <c r="E406" s="540" t="e">
        <f>VLOOKUP($K406,УЧАСТНИКИ!$A$5:$K$1101,5,FALSE)</f>
        <v>#N/A</v>
      </c>
      <c r="F406" s="543">
        <v>175</v>
      </c>
      <c r="G406" s="543"/>
      <c r="H406" s="537" t="str">
        <f>IF(F406&lt;=ЕВСК!$E$38,"МСМК",IF(F406&lt;=ЕВСК!$F$38,"МС",IF(F406&lt;=ЕВСК!$G$38,"КМС",IF(F406&lt;=ЕВСК!$H$38,"1",IF(F406&lt;=ЕВСК!$I$38,"2",IF(F406&lt;=ЕВСК!$J$38,"3",IF(F406&lt;=ЕВСК!$K$38,"1юн",IF(F406&lt;=ЕВСК!$L$38,"2юн",IF(F406&gt;ЕВСК!$L$38,"б/р")))))))))</f>
        <v>МСМК</v>
      </c>
      <c r="I406" s="541"/>
      <c r="J406" s="540" t="e">
        <f>VLOOKUP($K406,УЧАСТНИКИ!$A$5:$K$1101,10,FALSE)</f>
        <v>#N/A</v>
      </c>
      <c r="K406" s="544"/>
    </row>
    <row r="407" spans="1:11" s="366" customFormat="1" ht="25.5" hidden="1" customHeight="1" x14ac:dyDescent="0.25">
      <c r="A407" s="535">
        <v>38</v>
      </c>
      <c r="B407" s="540" t="e">
        <f>VLOOKUP($K407,УЧАСТНИКИ!$A$5:$K$1101,3,FALSE)</f>
        <v>#N/A</v>
      </c>
      <c r="C407" s="541" t="e">
        <f>VLOOKUP($K407,УЧАСТНИКИ!$A$5:$K$1101,4,FALSE)</f>
        <v>#N/A</v>
      </c>
      <c r="D407" s="542" t="e">
        <f>VLOOKUP($K407,УЧАСТНИКИ!$A$5:$K$1101,8,FALSE)</f>
        <v>#N/A</v>
      </c>
      <c r="E407" s="540" t="e">
        <f>VLOOKUP($K407,УЧАСТНИКИ!$A$5:$K$1101,5,FALSE)</f>
        <v>#N/A</v>
      </c>
      <c r="F407" s="543">
        <v>176</v>
      </c>
      <c r="G407" s="543"/>
      <c r="H407" s="537" t="str">
        <f>IF(F407&lt;=ЕВСК!$E$38,"МСМК",IF(F407&lt;=ЕВСК!$F$38,"МС",IF(F407&lt;=ЕВСК!$G$38,"КМС",IF(F407&lt;=ЕВСК!$H$38,"1",IF(F407&lt;=ЕВСК!$I$38,"2",IF(F407&lt;=ЕВСК!$J$38,"3",IF(F407&lt;=ЕВСК!$K$38,"1юн",IF(F407&lt;=ЕВСК!$L$38,"2юн",IF(F407&gt;ЕВСК!$L$38,"б/р")))))))))</f>
        <v>МСМК</v>
      </c>
      <c r="I407" s="541"/>
      <c r="J407" s="540" t="e">
        <f>VLOOKUP($K407,УЧАСТНИКИ!$A$5:$K$1101,10,FALSE)</f>
        <v>#N/A</v>
      </c>
      <c r="K407" s="544"/>
    </row>
    <row r="408" spans="1:11" s="366" customFormat="1" ht="25.5" hidden="1" customHeight="1" x14ac:dyDescent="0.25">
      <c r="A408" s="535">
        <v>39</v>
      </c>
      <c r="B408" s="540" t="e">
        <f>VLOOKUP($K408,УЧАСТНИКИ!$A$5:$K$1101,3,FALSE)</f>
        <v>#N/A</v>
      </c>
      <c r="C408" s="541" t="e">
        <f>VLOOKUP($K408,УЧАСТНИКИ!$A$5:$K$1101,4,FALSE)</f>
        <v>#N/A</v>
      </c>
      <c r="D408" s="542" t="e">
        <f>VLOOKUP($K408,УЧАСТНИКИ!$A$5:$K$1101,8,FALSE)</f>
        <v>#N/A</v>
      </c>
      <c r="E408" s="540" t="e">
        <f>VLOOKUP($K408,УЧАСТНИКИ!$A$5:$K$1101,5,FALSE)</f>
        <v>#N/A</v>
      </c>
      <c r="F408" s="543">
        <v>177</v>
      </c>
      <c r="G408" s="543"/>
      <c r="H408" s="537" t="str">
        <f>IF(F408&lt;=ЕВСК!$E$38,"МСМК",IF(F408&lt;=ЕВСК!$F$38,"МС",IF(F408&lt;=ЕВСК!$G$38,"КМС",IF(F408&lt;=ЕВСК!$H$38,"1",IF(F408&lt;=ЕВСК!$I$38,"2",IF(F408&lt;=ЕВСК!$J$38,"3",IF(F408&lt;=ЕВСК!$K$38,"1юн",IF(F408&lt;=ЕВСК!$L$38,"2юн",IF(F408&gt;ЕВСК!$L$38,"б/р")))))))))</f>
        <v>МСМК</v>
      </c>
      <c r="I408" s="541"/>
      <c r="J408" s="540" t="e">
        <f>VLOOKUP($K408,УЧАСТНИКИ!$A$5:$K$1101,10,FALSE)</f>
        <v>#N/A</v>
      </c>
      <c r="K408" s="544"/>
    </row>
    <row r="409" spans="1:11" s="366" customFormat="1" ht="25.5" hidden="1" customHeight="1" x14ac:dyDescent="0.25">
      <c r="A409" s="535">
        <v>40</v>
      </c>
      <c r="B409" s="540" t="e">
        <f>VLOOKUP($K409,УЧАСТНИКИ!$A$5:$K$1101,3,FALSE)</f>
        <v>#N/A</v>
      </c>
      <c r="C409" s="541" t="e">
        <f>VLOOKUP($K409,УЧАСТНИКИ!$A$5:$K$1101,4,FALSE)</f>
        <v>#N/A</v>
      </c>
      <c r="D409" s="542" t="e">
        <f>VLOOKUP($K409,УЧАСТНИКИ!$A$5:$K$1101,8,FALSE)</f>
        <v>#N/A</v>
      </c>
      <c r="E409" s="540" t="e">
        <f>VLOOKUP($K409,УЧАСТНИКИ!$A$5:$K$1101,5,FALSE)</f>
        <v>#N/A</v>
      </c>
      <c r="F409" s="543">
        <v>178</v>
      </c>
      <c r="G409" s="543"/>
      <c r="H409" s="537" t="str">
        <f>IF(F409&lt;=ЕВСК!$E$38,"МСМК",IF(F409&lt;=ЕВСК!$F$38,"МС",IF(F409&lt;=ЕВСК!$G$38,"КМС",IF(F409&lt;=ЕВСК!$H$38,"1",IF(F409&lt;=ЕВСК!$I$38,"2",IF(F409&lt;=ЕВСК!$J$38,"3",IF(F409&lt;=ЕВСК!$K$38,"1юн",IF(F409&lt;=ЕВСК!$L$38,"2юн",IF(F409&gt;ЕВСК!$L$38,"б/р")))))))))</f>
        <v>МСМК</v>
      </c>
      <c r="I409" s="541"/>
      <c r="J409" s="540" t="e">
        <f>VLOOKUP($K409,УЧАСТНИКИ!$A$5:$K$1101,10,FALSE)</f>
        <v>#N/A</v>
      </c>
      <c r="K409" s="544"/>
    </row>
    <row r="410" spans="1:11" s="366" customFormat="1" ht="25.5" hidden="1" customHeight="1" x14ac:dyDescent="0.25">
      <c r="A410" s="535">
        <v>41</v>
      </c>
      <c r="B410" s="540" t="e">
        <f>VLOOKUP($K410,УЧАСТНИКИ!$A$5:$K$1101,3,FALSE)</f>
        <v>#N/A</v>
      </c>
      <c r="C410" s="541" t="e">
        <f>VLOOKUP($K410,УЧАСТНИКИ!$A$5:$K$1101,4,FALSE)</f>
        <v>#N/A</v>
      </c>
      <c r="D410" s="542" t="e">
        <f>VLOOKUP($K410,УЧАСТНИКИ!$A$5:$K$1101,8,FALSE)</f>
        <v>#N/A</v>
      </c>
      <c r="E410" s="540" t="e">
        <f>VLOOKUP($K410,УЧАСТНИКИ!$A$5:$K$1101,5,FALSE)</f>
        <v>#N/A</v>
      </c>
      <c r="F410" s="543">
        <v>179</v>
      </c>
      <c r="G410" s="543"/>
      <c r="H410" s="537" t="str">
        <f>IF(F410&lt;=ЕВСК!$E$38,"МСМК",IF(F410&lt;=ЕВСК!$F$38,"МС",IF(F410&lt;=ЕВСК!$G$38,"КМС",IF(F410&lt;=ЕВСК!$H$38,"1",IF(F410&lt;=ЕВСК!$I$38,"2",IF(F410&lt;=ЕВСК!$J$38,"3",IF(F410&lt;=ЕВСК!$K$38,"1юн",IF(F410&lt;=ЕВСК!$L$38,"2юн",IF(F410&gt;ЕВСК!$L$38,"б/р")))))))))</f>
        <v>МСМК</v>
      </c>
      <c r="I410" s="541"/>
      <c r="J410" s="540" t="e">
        <f>VLOOKUP($K410,УЧАСТНИКИ!$A$5:$K$1101,10,FALSE)</f>
        <v>#N/A</v>
      </c>
      <c r="K410" s="544"/>
    </row>
    <row r="411" spans="1:11" s="366" customFormat="1" ht="25.5" hidden="1" customHeight="1" x14ac:dyDescent="0.25">
      <c r="A411" s="535">
        <v>42</v>
      </c>
      <c r="B411" s="540" t="e">
        <f>VLOOKUP($K411,УЧАСТНИКИ!$A$5:$K$1101,3,FALSE)</f>
        <v>#N/A</v>
      </c>
      <c r="C411" s="541" t="e">
        <f>VLOOKUP($K411,УЧАСТНИКИ!$A$5:$K$1101,4,FALSE)</f>
        <v>#N/A</v>
      </c>
      <c r="D411" s="542" t="e">
        <f>VLOOKUP($K411,УЧАСТНИКИ!$A$5:$K$1101,8,FALSE)</f>
        <v>#N/A</v>
      </c>
      <c r="E411" s="540" t="e">
        <f>VLOOKUP($K411,УЧАСТНИКИ!$A$5:$K$1101,5,FALSE)</f>
        <v>#N/A</v>
      </c>
      <c r="F411" s="543">
        <v>180</v>
      </c>
      <c r="G411" s="543"/>
      <c r="H411" s="537" t="str">
        <f>IF(F411&lt;=ЕВСК!$E$38,"МСМК",IF(F411&lt;=ЕВСК!$F$38,"МС",IF(F411&lt;=ЕВСК!$G$38,"КМС",IF(F411&lt;=ЕВСК!$H$38,"1",IF(F411&lt;=ЕВСК!$I$38,"2",IF(F411&lt;=ЕВСК!$J$38,"3",IF(F411&lt;=ЕВСК!$K$38,"1юн",IF(F411&lt;=ЕВСК!$L$38,"2юн",IF(F411&gt;ЕВСК!$L$38,"б/р")))))))))</f>
        <v>МСМК</v>
      </c>
      <c r="I411" s="541"/>
      <c r="J411" s="540" t="e">
        <f>VLOOKUP($K411,УЧАСТНИКИ!$A$5:$K$1101,10,FALSE)</f>
        <v>#N/A</v>
      </c>
      <c r="K411" s="544"/>
    </row>
    <row r="412" spans="1:11" s="366" customFormat="1" ht="25.5" hidden="1" customHeight="1" x14ac:dyDescent="0.25">
      <c r="A412" s="535"/>
      <c r="B412" s="540"/>
      <c r="C412" s="541"/>
      <c r="D412" s="542"/>
      <c r="E412" s="540"/>
      <c r="F412" s="543"/>
      <c r="G412" s="543"/>
      <c r="H412" s="537"/>
      <c r="I412" s="541"/>
      <c r="J412" s="540"/>
      <c r="K412" s="544"/>
    </row>
    <row r="413" spans="1:11" s="366" customFormat="1" ht="25.5" hidden="1" customHeight="1" x14ac:dyDescent="0.25">
      <c r="A413" s="216" t="s">
        <v>1201</v>
      </c>
      <c r="B413" s="216"/>
      <c r="C413" s="70"/>
      <c r="D413" s="547"/>
      <c r="E413" s="453"/>
      <c r="F413" s="71"/>
      <c r="G413" s="71"/>
      <c r="H413" s="1188"/>
      <c r="I413" s="1188"/>
      <c r="J413" s="71"/>
      <c r="K413" s="544"/>
    </row>
    <row r="414" spans="1:11" s="366" customFormat="1" ht="25.5" hidden="1" customHeight="1" x14ac:dyDescent="0.25">
      <c r="A414" s="120" t="s">
        <v>51</v>
      </c>
      <c r="B414" s="120" t="s">
        <v>63</v>
      </c>
      <c r="C414" s="120" t="s">
        <v>68</v>
      </c>
      <c r="D414" s="120" t="s">
        <v>9</v>
      </c>
      <c r="E414" s="120" t="s">
        <v>97</v>
      </c>
      <c r="F414" s="126" t="s">
        <v>19</v>
      </c>
      <c r="G414" s="126"/>
      <c r="H414" s="120" t="s">
        <v>12</v>
      </c>
      <c r="I414" s="120" t="s">
        <v>13</v>
      </c>
      <c r="J414" s="122" t="s">
        <v>14</v>
      </c>
      <c r="K414" s="546" t="s">
        <v>434</v>
      </c>
    </row>
    <row r="415" spans="1:11" s="366" customFormat="1" ht="25.5" hidden="1" customHeight="1" x14ac:dyDescent="0.25">
      <c r="A415" s="535">
        <v>1</v>
      </c>
      <c r="B415" s="540" t="e">
        <f>VLOOKUP($K415,УЧАСТНИКИ!$A$5:$K$1101,3,FALSE)</f>
        <v>#N/A</v>
      </c>
      <c r="C415" s="541" t="e">
        <f>VLOOKUP($K415,УЧАСТНИКИ!$A$5:$K$1101,4,FALSE)</f>
        <v>#N/A</v>
      </c>
      <c r="D415" s="542" t="e">
        <f>VLOOKUP($K415,УЧАСТНИКИ!$A$5:$K$1101,8,FALSE)</f>
        <v>#N/A</v>
      </c>
      <c r="E415" s="540" t="e">
        <f>VLOOKUP($K415,УЧАСТНИКИ!$A$5:$K$1101,5,FALSE)</f>
        <v>#N/A</v>
      </c>
      <c r="F415" s="543">
        <v>180</v>
      </c>
      <c r="G415" s="543"/>
      <c r="H415" s="537" t="str">
        <f>IF(F415&lt;=ЕВСК!$H$60,"1",IF(F415&lt;=ЕВСК!$I$60,"2",IF(F415&lt;=ЕВСК!$J$60,"3",IF(F415&lt;=ЕВСК!$K$60,"1юн",IF(F415&lt;=ЕВСК!$L$60,"2юн",IF(F415&lt;=ЕВСК!$M$60,"3юн",IF(F415&gt;ЕВСК!$M$60,"б/р")))))))</f>
        <v>б/р</v>
      </c>
      <c r="I415" s="541"/>
      <c r="J415" s="540" t="e">
        <f>VLOOKUP($K415,УЧАСТНИКИ!$A$5:$K$1101,10,FALSE)</f>
        <v>#N/A</v>
      </c>
      <c r="K415" s="544"/>
    </row>
    <row r="416" spans="1:11" s="366" customFormat="1" ht="25.5" hidden="1" customHeight="1" x14ac:dyDescent="0.25">
      <c r="A416" s="535">
        <v>2</v>
      </c>
      <c r="B416" s="540" t="e">
        <f>VLOOKUP($K416,УЧАСТНИКИ!$A$5:$K$1101,3,FALSE)</f>
        <v>#N/A</v>
      </c>
      <c r="C416" s="541" t="e">
        <f>VLOOKUP($K416,УЧАСТНИКИ!$A$5:$K$1101,4,FALSE)</f>
        <v>#N/A</v>
      </c>
      <c r="D416" s="542" t="e">
        <f>VLOOKUP($K416,УЧАСТНИКИ!$A$5:$K$1101,8,FALSE)</f>
        <v>#N/A</v>
      </c>
      <c r="E416" s="540" t="e">
        <f>VLOOKUP($K416,УЧАСТНИКИ!$A$5:$K$1101,5,FALSE)</f>
        <v>#N/A</v>
      </c>
      <c r="F416" s="543">
        <v>188</v>
      </c>
      <c r="G416" s="543"/>
      <c r="H416" s="537" t="str">
        <f>IF(F416&lt;=ЕВСК!$H$60,"1",IF(F416&lt;=ЕВСК!$I$60,"2",IF(F416&lt;=ЕВСК!$J$60,"3",IF(F416&lt;=ЕВСК!$K$60,"1юн",IF(F416&lt;=ЕВСК!$L$60,"2юн",IF(F416&lt;=ЕВСК!$M$60,"3юн",IF(F416&gt;ЕВСК!$M$60,"б/р")))))))</f>
        <v>б/р</v>
      </c>
      <c r="I416" s="541"/>
      <c r="J416" s="540" t="e">
        <f>VLOOKUP($K416,УЧАСТНИКИ!$A$5:$K$1101,10,FALSE)</f>
        <v>#N/A</v>
      </c>
      <c r="K416" s="544"/>
    </row>
    <row r="417" spans="1:11" s="366" customFormat="1" ht="25.5" hidden="1" customHeight="1" x14ac:dyDescent="0.25">
      <c r="A417" s="535">
        <v>3</v>
      </c>
      <c r="B417" s="540" t="e">
        <f>VLOOKUP($K417,УЧАСТНИКИ!$A$5:$K$1101,3,FALSE)</f>
        <v>#N/A</v>
      </c>
      <c r="C417" s="541" t="e">
        <f>VLOOKUP($K417,УЧАСТНИКИ!$A$5:$K$1101,4,FALSE)</f>
        <v>#N/A</v>
      </c>
      <c r="D417" s="542" t="e">
        <f>VLOOKUP($K417,УЧАСТНИКИ!$A$5:$K$1101,8,FALSE)</f>
        <v>#N/A</v>
      </c>
      <c r="E417" s="540" t="e">
        <f>VLOOKUP($K417,УЧАСТНИКИ!$A$5:$K$1101,5,FALSE)</f>
        <v>#N/A</v>
      </c>
      <c r="F417" s="543">
        <v>181</v>
      </c>
      <c r="G417" s="543"/>
      <c r="H417" s="537" t="str">
        <f>IF(F417&lt;=ЕВСК!$H$60,"1",IF(F417&lt;=ЕВСК!$I$60,"2",IF(F417&lt;=ЕВСК!$J$60,"3",IF(F417&lt;=ЕВСК!$K$60,"1юн",IF(F417&lt;=ЕВСК!$L$60,"2юн",IF(F417&lt;=ЕВСК!$M$60,"3юн",IF(F417&gt;ЕВСК!$M$60,"б/р")))))))</f>
        <v>б/р</v>
      </c>
      <c r="I417" s="541"/>
      <c r="J417" s="540" t="e">
        <f>VLOOKUP($K417,УЧАСТНИКИ!$A$5:$K$1101,10,FALSE)</f>
        <v>#N/A</v>
      </c>
      <c r="K417" s="544"/>
    </row>
    <row r="418" spans="1:11" s="366" customFormat="1" ht="25.5" hidden="1" customHeight="1" x14ac:dyDescent="0.25">
      <c r="A418" s="535">
        <v>4</v>
      </c>
      <c r="B418" s="540" t="e">
        <f>VLOOKUP($K418,УЧАСТНИКИ!$A$5:$K$1101,3,FALSE)</f>
        <v>#N/A</v>
      </c>
      <c r="C418" s="541" t="e">
        <f>VLOOKUP($K418,УЧАСТНИКИ!$A$5:$K$1101,4,FALSE)</f>
        <v>#N/A</v>
      </c>
      <c r="D418" s="542" t="e">
        <f>VLOOKUP($K418,УЧАСТНИКИ!$A$5:$K$1101,8,FALSE)</f>
        <v>#N/A</v>
      </c>
      <c r="E418" s="540" t="e">
        <f>VLOOKUP($K418,УЧАСТНИКИ!$A$5:$K$1101,5,FALSE)</f>
        <v>#N/A</v>
      </c>
      <c r="F418" s="543">
        <v>174</v>
      </c>
      <c r="G418" s="543"/>
      <c r="H418" s="537" t="str">
        <f>IF(F418&lt;=ЕВСК!$H$60,"1",IF(F418&lt;=ЕВСК!$I$60,"2",IF(F418&lt;=ЕВСК!$J$60,"3",IF(F418&lt;=ЕВСК!$K$60,"1юн",IF(F418&lt;=ЕВСК!$L$60,"2юн",IF(F418&lt;=ЕВСК!$M$60,"3юн",IF(F418&gt;ЕВСК!$M$60,"б/р")))))))</f>
        <v>б/р</v>
      </c>
      <c r="I418" s="541"/>
      <c r="J418" s="540" t="e">
        <f>VLOOKUP($K418,УЧАСТНИКИ!$A$5:$K$1101,10,FALSE)</f>
        <v>#N/A</v>
      </c>
      <c r="K418" s="544"/>
    </row>
    <row r="419" spans="1:11" s="366" customFormat="1" ht="25.5" hidden="1" customHeight="1" x14ac:dyDescent="0.25">
      <c r="A419" s="535">
        <v>5</v>
      </c>
      <c r="B419" s="540" t="e">
        <f>VLOOKUP($K419,УЧАСТНИКИ!$A$5:$K$1101,3,FALSE)</f>
        <v>#N/A</v>
      </c>
      <c r="C419" s="541" t="e">
        <f>VLOOKUP($K419,УЧАСТНИКИ!$A$5:$K$1101,4,FALSE)</f>
        <v>#N/A</v>
      </c>
      <c r="D419" s="542" t="e">
        <f>VLOOKUP($K419,УЧАСТНИКИ!$A$5:$K$1101,8,FALSE)</f>
        <v>#N/A</v>
      </c>
      <c r="E419" s="540" t="e">
        <f>VLOOKUP($K419,УЧАСТНИКИ!$A$5:$K$1101,5,FALSE)</f>
        <v>#N/A</v>
      </c>
      <c r="F419" s="543">
        <v>167</v>
      </c>
      <c r="G419" s="543"/>
      <c r="H419" s="537" t="str">
        <f>IF(F419&lt;=ЕВСК!$H$60,"1",IF(F419&lt;=ЕВСК!$I$60,"2",IF(F419&lt;=ЕВСК!$J$60,"3",IF(F419&lt;=ЕВСК!$K$60,"1юн",IF(F419&lt;=ЕВСК!$L$60,"2юн",IF(F419&lt;=ЕВСК!$M$60,"3юн",IF(F419&gt;ЕВСК!$M$60,"б/р")))))))</f>
        <v>б/р</v>
      </c>
      <c r="I419" s="541"/>
      <c r="J419" s="540" t="e">
        <f>VLOOKUP($K419,УЧАСТНИКИ!$A$5:$K$1101,10,FALSE)</f>
        <v>#N/A</v>
      </c>
      <c r="K419" s="544"/>
    </row>
    <row r="420" spans="1:11" s="366" customFormat="1" ht="25.5" hidden="1" customHeight="1" x14ac:dyDescent="0.25">
      <c r="A420" s="535">
        <v>6</v>
      </c>
      <c r="B420" s="540" t="e">
        <f>VLOOKUP($K420,УЧАСТНИКИ!$A$5:$K$1101,3,FALSE)</f>
        <v>#N/A</v>
      </c>
      <c r="C420" s="541" t="e">
        <f>VLOOKUP($K420,УЧАСТНИКИ!$A$5:$K$1101,4,FALSE)</f>
        <v>#N/A</v>
      </c>
      <c r="D420" s="542" t="e">
        <f>VLOOKUP($K420,УЧАСТНИКИ!$A$5:$K$1101,8,FALSE)</f>
        <v>#N/A</v>
      </c>
      <c r="E420" s="540" t="e">
        <f>VLOOKUP($K420,УЧАСТНИКИ!$A$5:$K$1101,5,FALSE)</f>
        <v>#N/A</v>
      </c>
      <c r="F420" s="543">
        <v>160</v>
      </c>
      <c r="G420" s="543"/>
      <c r="H420" s="537" t="str">
        <f>IF(F420&lt;=ЕВСК!$H$60,"1",IF(F420&lt;=ЕВСК!$I$60,"2",IF(F420&lt;=ЕВСК!$J$60,"3",IF(F420&lt;=ЕВСК!$K$60,"1юн",IF(F420&lt;=ЕВСК!$L$60,"2юн",IF(F420&lt;=ЕВСК!$M$60,"3юн",IF(F420&gt;ЕВСК!$M$60,"б/р")))))))</f>
        <v>б/р</v>
      </c>
      <c r="I420" s="541"/>
      <c r="J420" s="540" t="e">
        <f>VLOOKUP($K420,УЧАСТНИКИ!$A$5:$K$1101,10,FALSE)</f>
        <v>#N/A</v>
      </c>
      <c r="K420" s="544"/>
    </row>
    <row r="421" spans="1:11" s="366" customFormat="1" ht="25.5" hidden="1" customHeight="1" x14ac:dyDescent="0.25">
      <c r="A421" s="535">
        <v>7</v>
      </c>
      <c r="B421" s="540" t="e">
        <f>VLOOKUP($K421,УЧАСТНИКИ!$A$5:$K$1101,3,FALSE)</f>
        <v>#N/A</v>
      </c>
      <c r="C421" s="541" t="e">
        <f>VLOOKUP($K421,УЧАСТНИКИ!$A$5:$K$1101,4,FALSE)</f>
        <v>#N/A</v>
      </c>
      <c r="D421" s="542" t="e">
        <f>VLOOKUP($K421,УЧАСТНИКИ!$A$5:$K$1101,8,FALSE)</f>
        <v>#N/A</v>
      </c>
      <c r="E421" s="540" t="e">
        <f>VLOOKUP($K421,УЧАСТНИКИ!$A$5:$K$1101,5,FALSE)</f>
        <v>#N/A</v>
      </c>
      <c r="F421" s="543">
        <v>153</v>
      </c>
      <c r="G421" s="543"/>
      <c r="H421" s="537" t="str">
        <f>IF(F421&lt;=ЕВСК!$H$60,"1",IF(F421&lt;=ЕВСК!$I$60,"2",IF(F421&lt;=ЕВСК!$J$60,"3",IF(F421&lt;=ЕВСК!$K$60,"1юн",IF(F421&lt;=ЕВСК!$L$60,"2юн",IF(F421&lt;=ЕВСК!$M$60,"3юн",IF(F421&gt;ЕВСК!$M$60,"б/р")))))))</f>
        <v>б/р</v>
      </c>
      <c r="I421" s="541"/>
      <c r="J421" s="540" t="e">
        <f>VLOOKUP($K421,УЧАСТНИКИ!$A$5:$K$1101,10,FALSE)</f>
        <v>#N/A</v>
      </c>
      <c r="K421" s="544"/>
    </row>
    <row r="422" spans="1:11" s="366" customFormat="1" ht="25.5" hidden="1" customHeight="1" x14ac:dyDescent="0.25">
      <c r="A422" s="535">
        <v>8</v>
      </c>
      <c r="B422" s="540" t="e">
        <f>VLOOKUP($K422,УЧАСТНИКИ!$A$5:$K$1101,3,FALSE)</f>
        <v>#N/A</v>
      </c>
      <c r="C422" s="541" t="e">
        <f>VLOOKUP($K422,УЧАСТНИКИ!$A$5:$K$1101,4,FALSE)</f>
        <v>#N/A</v>
      </c>
      <c r="D422" s="542" t="e">
        <f>VLOOKUP($K422,УЧАСТНИКИ!$A$5:$K$1101,8,FALSE)</f>
        <v>#N/A</v>
      </c>
      <c r="E422" s="540" t="e">
        <f>VLOOKUP($K422,УЧАСТНИКИ!$A$5:$K$1101,5,FALSE)</f>
        <v>#N/A</v>
      </c>
      <c r="F422" s="543">
        <v>146</v>
      </c>
      <c r="G422" s="543"/>
      <c r="H422" s="537" t="str">
        <f>IF(F422&lt;=ЕВСК!$H$60,"1",IF(F422&lt;=ЕВСК!$I$60,"2",IF(F422&lt;=ЕВСК!$J$60,"3",IF(F422&lt;=ЕВСК!$K$60,"1юн",IF(F422&lt;=ЕВСК!$L$60,"2юн",IF(F422&lt;=ЕВСК!$M$60,"3юн",IF(F422&gt;ЕВСК!$M$60,"б/р")))))))</f>
        <v>б/р</v>
      </c>
      <c r="I422" s="541"/>
      <c r="J422" s="540" t="e">
        <f>VLOOKUP($K422,УЧАСТНИКИ!$A$5:$K$1101,10,FALSE)</f>
        <v>#N/A</v>
      </c>
      <c r="K422" s="544"/>
    </row>
    <row r="423" spans="1:11" s="366" customFormat="1" ht="25.5" hidden="1" customHeight="1" x14ac:dyDescent="0.25">
      <c r="A423" s="535">
        <v>9</v>
      </c>
      <c r="B423" s="540" t="e">
        <f>VLOOKUP($K423,УЧАСТНИКИ!$A$5:$K$1101,3,FALSE)</f>
        <v>#N/A</v>
      </c>
      <c r="C423" s="541" t="e">
        <f>VLOOKUP($K423,УЧАСТНИКИ!$A$5:$K$1101,4,FALSE)</f>
        <v>#N/A</v>
      </c>
      <c r="D423" s="542" t="e">
        <f>VLOOKUP($K423,УЧАСТНИКИ!$A$5:$K$1101,8,FALSE)</f>
        <v>#N/A</v>
      </c>
      <c r="E423" s="540" t="e">
        <f>VLOOKUP($K423,УЧАСТНИКИ!$A$5:$K$1101,5,FALSE)</f>
        <v>#N/A</v>
      </c>
      <c r="F423" s="543">
        <v>147</v>
      </c>
      <c r="G423" s="543"/>
      <c r="H423" s="537" t="str">
        <f>IF(F423&lt;=ЕВСК!$H$60,"1",IF(F423&lt;=ЕВСК!$I$60,"2",IF(F423&lt;=ЕВСК!$J$60,"3",IF(F423&lt;=ЕВСК!$K$60,"1юн",IF(F423&lt;=ЕВСК!$L$60,"2юн",IF(F423&lt;=ЕВСК!$M$60,"3юн",IF(F423&gt;ЕВСК!$M$60,"б/р")))))))</f>
        <v>б/р</v>
      </c>
      <c r="I423" s="541"/>
      <c r="J423" s="540" t="e">
        <f>VLOOKUP($K423,УЧАСТНИКИ!$A$5:$K$1101,10,FALSE)</f>
        <v>#N/A</v>
      </c>
      <c r="K423" s="544"/>
    </row>
    <row r="424" spans="1:11" s="366" customFormat="1" ht="25.5" hidden="1" customHeight="1" x14ac:dyDescent="0.25">
      <c r="A424" s="535">
        <v>10</v>
      </c>
      <c r="B424" s="540" t="e">
        <f>VLOOKUP($K424,УЧАСТНИКИ!$A$5:$K$1101,3,FALSE)</f>
        <v>#N/A</v>
      </c>
      <c r="C424" s="541" t="e">
        <f>VLOOKUP($K424,УЧАСТНИКИ!$A$5:$K$1101,4,FALSE)</f>
        <v>#N/A</v>
      </c>
      <c r="D424" s="542" t="e">
        <f>VLOOKUP($K424,УЧАСТНИКИ!$A$5:$K$1101,8,FALSE)</f>
        <v>#N/A</v>
      </c>
      <c r="E424" s="540" t="e">
        <f>VLOOKUP($K424,УЧАСТНИКИ!$A$5:$K$1101,5,FALSE)</f>
        <v>#N/A</v>
      </c>
      <c r="F424" s="543">
        <v>148</v>
      </c>
      <c r="G424" s="543"/>
      <c r="H424" s="537" t="str">
        <f>IF(F424&lt;=ЕВСК!$H$60,"1",IF(F424&lt;=ЕВСК!$I$60,"2",IF(F424&lt;=ЕВСК!$J$60,"3",IF(F424&lt;=ЕВСК!$K$60,"1юн",IF(F424&lt;=ЕВСК!$L$60,"2юн",IF(F424&lt;=ЕВСК!$M$60,"3юн",IF(F424&gt;ЕВСК!$M$60,"б/р")))))))</f>
        <v>б/р</v>
      </c>
      <c r="I424" s="541"/>
      <c r="J424" s="540" t="e">
        <f>VLOOKUP($K424,УЧАСТНИКИ!$A$5:$K$1101,10,FALSE)</f>
        <v>#N/A</v>
      </c>
      <c r="K424" s="544"/>
    </row>
    <row r="425" spans="1:11" s="366" customFormat="1" ht="25.5" hidden="1" customHeight="1" x14ac:dyDescent="0.25">
      <c r="A425" s="535">
        <v>11</v>
      </c>
      <c r="B425" s="540" t="e">
        <f>VLOOKUP($K425,УЧАСТНИКИ!$A$5:$K$1101,3,FALSE)</f>
        <v>#N/A</v>
      </c>
      <c r="C425" s="541" t="e">
        <f>VLOOKUP($K425,УЧАСТНИКИ!$A$5:$K$1101,4,FALSE)</f>
        <v>#N/A</v>
      </c>
      <c r="D425" s="542" t="e">
        <f>VLOOKUP($K425,УЧАСТНИКИ!$A$5:$K$1101,8,FALSE)</f>
        <v>#N/A</v>
      </c>
      <c r="E425" s="540" t="e">
        <f>VLOOKUP($K425,УЧАСТНИКИ!$A$5:$K$1101,5,FALSE)</f>
        <v>#N/A</v>
      </c>
      <c r="F425" s="543">
        <v>149</v>
      </c>
      <c r="G425" s="543"/>
      <c r="H425" s="537" t="str">
        <f>IF(F425&lt;=ЕВСК!$H$60,"1",IF(F425&lt;=ЕВСК!$I$60,"2",IF(F425&lt;=ЕВСК!$J$60,"3",IF(F425&lt;=ЕВСК!$K$60,"1юн",IF(F425&lt;=ЕВСК!$L$60,"2юн",IF(F425&lt;=ЕВСК!$M$60,"3юн",IF(F425&gt;ЕВСК!$M$60,"б/р")))))))</f>
        <v>б/р</v>
      </c>
      <c r="I425" s="541"/>
      <c r="J425" s="540" t="e">
        <f>VLOOKUP($K425,УЧАСТНИКИ!$A$5:$K$1101,10,FALSE)</f>
        <v>#N/A</v>
      </c>
      <c r="K425" s="544"/>
    </row>
    <row r="426" spans="1:11" s="366" customFormat="1" ht="25.5" hidden="1" customHeight="1" x14ac:dyDescent="0.25">
      <c r="A426" s="535">
        <v>12</v>
      </c>
      <c r="B426" s="540" t="e">
        <f>VLOOKUP($K426,УЧАСТНИКИ!$A$5:$K$1101,3,FALSE)</f>
        <v>#N/A</v>
      </c>
      <c r="C426" s="541" t="e">
        <f>VLOOKUP($K426,УЧАСТНИКИ!$A$5:$K$1101,4,FALSE)</f>
        <v>#N/A</v>
      </c>
      <c r="D426" s="542" t="e">
        <f>VLOOKUP($K426,УЧАСТНИКИ!$A$5:$K$1101,8,FALSE)</f>
        <v>#N/A</v>
      </c>
      <c r="E426" s="540" t="e">
        <f>VLOOKUP($K426,УЧАСТНИКИ!$A$5:$K$1101,5,FALSE)</f>
        <v>#N/A</v>
      </c>
      <c r="F426" s="543">
        <v>150</v>
      </c>
      <c r="G426" s="543"/>
      <c r="H426" s="537" t="str">
        <f>IF(F426&lt;=ЕВСК!$H$60,"1",IF(F426&lt;=ЕВСК!$I$60,"2",IF(F426&lt;=ЕВСК!$J$60,"3",IF(F426&lt;=ЕВСК!$K$60,"1юн",IF(F426&lt;=ЕВСК!$L$60,"2юн",IF(F426&lt;=ЕВСК!$M$60,"3юн",IF(F426&gt;ЕВСК!$M$60,"б/р")))))))</f>
        <v>б/р</v>
      </c>
      <c r="I426" s="541"/>
      <c r="J426" s="540" t="e">
        <f>VLOOKUP($K426,УЧАСТНИКИ!$A$5:$K$1101,10,FALSE)</f>
        <v>#N/A</v>
      </c>
      <c r="K426" s="544"/>
    </row>
    <row r="427" spans="1:11" s="366" customFormat="1" ht="25.5" hidden="1" customHeight="1" x14ac:dyDescent="0.25">
      <c r="A427" s="535">
        <v>13</v>
      </c>
      <c r="B427" s="540" t="e">
        <f>VLOOKUP($K427,УЧАСТНИКИ!$A$5:$K$1101,3,FALSE)</f>
        <v>#N/A</v>
      </c>
      <c r="C427" s="541" t="e">
        <f>VLOOKUP($K427,УЧАСТНИКИ!$A$5:$K$1101,4,FALSE)</f>
        <v>#N/A</v>
      </c>
      <c r="D427" s="542" t="e">
        <f>VLOOKUP($K427,УЧАСТНИКИ!$A$5:$K$1101,8,FALSE)</f>
        <v>#N/A</v>
      </c>
      <c r="E427" s="540" t="e">
        <f>VLOOKUP($K427,УЧАСТНИКИ!$A$5:$K$1101,5,FALSE)</f>
        <v>#N/A</v>
      </c>
      <c r="F427" s="543">
        <v>151</v>
      </c>
      <c r="G427" s="543"/>
      <c r="H427" s="537" t="str">
        <f>IF(F427&lt;=ЕВСК!$H$60,"1",IF(F427&lt;=ЕВСК!$I$60,"2",IF(F427&lt;=ЕВСК!$J$60,"3",IF(F427&lt;=ЕВСК!$K$60,"1юн",IF(F427&lt;=ЕВСК!$L$60,"2юн",IF(F427&lt;=ЕВСК!$M$60,"3юн",IF(F427&gt;ЕВСК!$M$60,"б/р")))))))</f>
        <v>б/р</v>
      </c>
      <c r="I427" s="541"/>
      <c r="J427" s="540" t="e">
        <f>VLOOKUP($K427,УЧАСТНИКИ!$A$5:$K$1101,10,FALSE)</f>
        <v>#N/A</v>
      </c>
      <c r="K427" s="544"/>
    </row>
    <row r="428" spans="1:11" s="366" customFormat="1" ht="25.5" hidden="1" customHeight="1" x14ac:dyDescent="0.25">
      <c r="A428" s="535">
        <v>14</v>
      </c>
      <c r="B428" s="540" t="e">
        <f>VLOOKUP($K428,УЧАСТНИКИ!$A$5:$K$1101,3,FALSE)</f>
        <v>#N/A</v>
      </c>
      <c r="C428" s="541" t="e">
        <f>VLOOKUP($K428,УЧАСТНИКИ!$A$5:$K$1101,4,FALSE)</f>
        <v>#N/A</v>
      </c>
      <c r="D428" s="542" t="e">
        <f>VLOOKUP($K428,УЧАСТНИКИ!$A$5:$K$1101,8,FALSE)</f>
        <v>#N/A</v>
      </c>
      <c r="E428" s="540" t="e">
        <f>VLOOKUP($K428,УЧАСТНИКИ!$A$5:$K$1101,5,FALSE)</f>
        <v>#N/A</v>
      </c>
      <c r="F428" s="543">
        <v>152</v>
      </c>
      <c r="G428" s="543"/>
      <c r="H428" s="537" t="str">
        <f>IF(F428&lt;=ЕВСК!$H$60,"1",IF(F428&lt;=ЕВСК!$I$60,"2",IF(F428&lt;=ЕВСК!$J$60,"3",IF(F428&lt;=ЕВСК!$K$60,"1юн",IF(F428&lt;=ЕВСК!$L$60,"2юн",IF(F428&lt;=ЕВСК!$M$60,"3юн",IF(F428&gt;ЕВСК!$M$60,"б/р")))))))</f>
        <v>б/р</v>
      </c>
      <c r="I428" s="541"/>
      <c r="J428" s="540" t="e">
        <f>VLOOKUP($K428,УЧАСТНИКИ!$A$5:$K$1101,10,FALSE)</f>
        <v>#N/A</v>
      </c>
      <c r="K428" s="544"/>
    </row>
    <row r="429" spans="1:11" s="366" customFormat="1" ht="25.5" hidden="1" customHeight="1" x14ac:dyDescent="0.25">
      <c r="A429" s="535">
        <v>15</v>
      </c>
      <c r="B429" s="540" t="e">
        <f>VLOOKUP($K429,УЧАСТНИКИ!$A$5:$K$1101,3,FALSE)</f>
        <v>#N/A</v>
      </c>
      <c r="C429" s="541" t="e">
        <f>VLOOKUP($K429,УЧАСТНИКИ!$A$5:$K$1101,4,FALSE)</f>
        <v>#N/A</v>
      </c>
      <c r="D429" s="542" t="e">
        <f>VLOOKUP($K429,УЧАСТНИКИ!$A$5:$K$1101,8,FALSE)</f>
        <v>#N/A</v>
      </c>
      <c r="E429" s="540" t="e">
        <f>VLOOKUP($K429,УЧАСТНИКИ!$A$5:$K$1101,5,FALSE)</f>
        <v>#N/A</v>
      </c>
      <c r="F429" s="543">
        <v>153</v>
      </c>
      <c r="G429" s="543"/>
      <c r="H429" s="537" t="str">
        <f>IF(F429&lt;=ЕВСК!$H$60,"1",IF(F429&lt;=ЕВСК!$I$60,"2",IF(F429&lt;=ЕВСК!$J$60,"3",IF(F429&lt;=ЕВСК!$K$60,"1юн",IF(F429&lt;=ЕВСК!$L$60,"2юн",IF(F429&lt;=ЕВСК!$M$60,"3юн",IF(F429&gt;ЕВСК!$M$60,"б/р")))))))</f>
        <v>б/р</v>
      </c>
      <c r="I429" s="541"/>
      <c r="J429" s="540" t="e">
        <f>VLOOKUP($K429,УЧАСТНИКИ!$A$5:$K$1101,10,FALSE)</f>
        <v>#N/A</v>
      </c>
      <c r="K429" s="544"/>
    </row>
    <row r="430" spans="1:11" s="366" customFormat="1" ht="25.5" hidden="1" customHeight="1" x14ac:dyDescent="0.25">
      <c r="A430" s="535">
        <v>16</v>
      </c>
      <c r="B430" s="540" t="e">
        <f>VLOOKUP($K430,УЧАСТНИКИ!$A$5:$K$1101,3,FALSE)</f>
        <v>#N/A</v>
      </c>
      <c r="C430" s="541" t="e">
        <f>VLOOKUP($K430,УЧАСТНИКИ!$A$5:$K$1101,4,FALSE)</f>
        <v>#N/A</v>
      </c>
      <c r="D430" s="542" t="e">
        <f>VLOOKUP($K430,УЧАСТНИКИ!$A$5:$K$1101,8,FALSE)</f>
        <v>#N/A</v>
      </c>
      <c r="E430" s="540" t="e">
        <f>VLOOKUP($K430,УЧАСТНИКИ!$A$5:$K$1101,5,FALSE)</f>
        <v>#N/A</v>
      </c>
      <c r="F430" s="543">
        <v>154</v>
      </c>
      <c r="G430" s="543"/>
      <c r="H430" s="537" t="str">
        <f>IF(F430&lt;=ЕВСК!$H$60,"1",IF(F430&lt;=ЕВСК!$I$60,"2",IF(F430&lt;=ЕВСК!$J$60,"3",IF(F430&lt;=ЕВСК!$K$60,"1юн",IF(F430&lt;=ЕВСК!$L$60,"2юн",IF(F430&lt;=ЕВСК!$M$60,"3юн",IF(F430&gt;ЕВСК!$M$60,"б/р")))))))</f>
        <v>б/р</v>
      </c>
      <c r="I430" s="541"/>
      <c r="J430" s="540" t="e">
        <f>VLOOKUP($K430,УЧАСТНИКИ!$A$5:$K$1101,10,FALSE)</f>
        <v>#N/A</v>
      </c>
      <c r="K430" s="544"/>
    </row>
    <row r="431" spans="1:11" s="366" customFormat="1" ht="25.5" hidden="1" customHeight="1" x14ac:dyDescent="0.25">
      <c r="A431" s="535">
        <v>17</v>
      </c>
      <c r="B431" s="540" t="e">
        <f>VLOOKUP($K431,УЧАСТНИКИ!$A$5:$K$1101,3,FALSE)</f>
        <v>#N/A</v>
      </c>
      <c r="C431" s="541" t="e">
        <f>VLOOKUP($K431,УЧАСТНИКИ!$A$5:$K$1101,4,FALSE)</f>
        <v>#N/A</v>
      </c>
      <c r="D431" s="542" t="e">
        <f>VLOOKUP($K431,УЧАСТНИКИ!$A$5:$K$1101,8,FALSE)</f>
        <v>#N/A</v>
      </c>
      <c r="E431" s="540" t="e">
        <f>VLOOKUP($K431,УЧАСТНИКИ!$A$5:$K$1101,5,FALSE)</f>
        <v>#N/A</v>
      </c>
      <c r="F431" s="543">
        <v>155</v>
      </c>
      <c r="G431" s="543"/>
      <c r="H431" s="537" t="str">
        <f>IF(F431&lt;=ЕВСК!$H$60,"1",IF(F431&lt;=ЕВСК!$I$60,"2",IF(F431&lt;=ЕВСК!$J$60,"3",IF(F431&lt;=ЕВСК!$K$60,"1юн",IF(F431&lt;=ЕВСК!$L$60,"2юн",IF(F431&lt;=ЕВСК!$M$60,"3юн",IF(F431&gt;ЕВСК!$M$60,"б/р")))))))</f>
        <v>б/р</v>
      </c>
      <c r="I431" s="541"/>
      <c r="J431" s="540" t="e">
        <f>VLOOKUP($K431,УЧАСТНИКИ!$A$5:$K$1101,10,FALSE)</f>
        <v>#N/A</v>
      </c>
      <c r="K431" s="544"/>
    </row>
    <row r="432" spans="1:11" s="366" customFormat="1" ht="25.5" hidden="1" customHeight="1" x14ac:dyDescent="0.25">
      <c r="A432" s="535">
        <v>18</v>
      </c>
      <c r="B432" s="540" t="e">
        <f>VLOOKUP($K432,УЧАСТНИКИ!$A$5:$K$1101,3,FALSE)</f>
        <v>#N/A</v>
      </c>
      <c r="C432" s="541" t="e">
        <f>VLOOKUP($K432,УЧАСТНИКИ!$A$5:$K$1101,4,FALSE)</f>
        <v>#N/A</v>
      </c>
      <c r="D432" s="542" t="e">
        <f>VLOOKUP($K432,УЧАСТНИКИ!$A$5:$K$1101,8,FALSE)</f>
        <v>#N/A</v>
      </c>
      <c r="E432" s="540" t="e">
        <f>VLOOKUP($K432,УЧАСТНИКИ!$A$5:$K$1101,5,FALSE)</f>
        <v>#N/A</v>
      </c>
      <c r="F432" s="543">
        <v>156</v>
      </c>
      <c r="G432" s="543"/>
      <c r="H432" s="537" t="str">
        <f>IF(F432&lt;=ЕВСК!$H$60,"1",IF(F432&lt;=ЕВСК!$I$60,"2",IF(F432&lt;=ЕВСК!$J$60,"3",IF(F432&lt;=ЕВСК!$K$60,"1юн",IF(F432&lt;=ЕВСК!$L$60,"2юн",IF(F432&lt;=ЕВСК!$M$60,"3юн",IF(F432&gt;ЕВСК!$M$60,"б/р")))))))</f>
        <v>б/р</v>
      </c>
      <c r="I432" s="541"/>
      <c r="J432" s="540" t="e">
        <f>VLOOKUP($K432,УЧАСТНИКИ!$A$5:$K$1101,10,FALSE)</f>
        <v>#N/A</v>
      </c>
      <c r="K432" s="544"/>
    </row>
    <row r="433" spans="1:11" s="366" customFormat="1" ht="25.5" hidden="1" customHeight="1" x14ac:dyDescent="0.25">
      <c r="A433" s="535">
        <v>19</v>
      </c>
      <c r="B433" s="540" t="e">
        <f>VLOOKUP($K433,УЧАСТНИКИ!$A$5:$K$1101,3,FALSE)</f>
        <v>#N/A</v>
      </c>
      <c r="C433" s="541" t="e">
        <f>VLOOKUP($K433,УЧАСТНИКИ!$A$5:$K$1101,4,FALSE)</f>
        <v>#N/A</v>
      </c>
      <c r="D433" s="542" t="e">
        <f>VLOOKUP($K433,УЧАСТНИКИ!$A$5:$K$1101,8,FALSE)</f>
        <v>#N/A</v>
      </c>
      <c r="E433" s="540" t="e">
        <f>VLOOKUP($K433,УЧАСТНИКИ!$A$5:$K$1101,5,FALSE)</f>
        <v>#N/A</v>
      </c>
      <c r="F433" s="543">
        <v>157</v>
      </c>
      <c r="G433" s="543"/>
      <c r="H433" s="537" t="str">
        <f>IF(F433&lt;=ЕВСК!$H$60,"1",IF(F433&lt;=ЕВСК!$I$60,"2",IF(F433&lt;=ЕВСК!$J$60,"3",IF(F433&lt;=ЕВСК!$K$60,"1юн",IF(F433&lt;=ЕВСК!$L$60,"2юн",IF(F433&lt;=ЕВСК!$M$60,"3юн",IF(F433&gt;ЕВСК!$M$60,"б/р")))))))</f>
        <v>б/р</v>
      </c>
      <c r="I433" s="541"/>
      <c r="J433" s="540" t="e">
        <f>VLOOKUP($K433,УЧАСТНИКИ!$A$5:$K$1101,10,FALSE)</f>
        <v>#N/A</v>
      </c>
      <c r="K433" s="544"/>
    </row>
    <row r="434" spans="1:11" s="366" customFormat="1" ht="25.5" hidden="1" customHeight="1" x14ac:dyDescent="0.25">
      <c r="A434" s="535">
        <v>20</v>
      </c>
      <c r="B434" s="540" t="e">
        <f>VLOOKUP($K434,УЧАСТНИКИ!$A$5:$K$1101,3,FALSE)</f>
        <v>#N/A</v>
      </c>
      <c r="C434" s="541" t="e">
        <f>VLOOKUP($K434,УЧАСТНИКИ!$A$5:$K$1101,4,FALSE)</f>
        <v>#N/A</v>
      </c>
      <c r="D434" s="542" t="e">
        <f>VLOOKUP($K434,УЧАСТНИКИ!$A$5:$K$1101,8,FALSE)</f>
        <v>#N/A</v>
      </c>
      <c r="E434" s="540" t="e">
        <f>VLOOKUP($K434,УЧАСТНИКИ!$A$5:$K$1101,5,FALSE)</f>
        <v>#N/A</v>
      </c>
      <c r="F434" s="543">
        <v>158</v>
      </c>
      <c r="G434" s="543"/>
      <c r="H434" s="537" t="str">
        <f>IF(F434&lt;=ЕВСК!$H$60,"1",IF(F434&lt;=ЕВСК!$I$60,"2",IF(F434&lt;=ЕВСК!$J$60,"3",IF(F434&lt;=ЕВСК!$K$60,"1юн",IF(F434&lt;=ЕВСК!$L$60,"2юн",IF(F434&lt;=ЕВСК!$M$60,"3юн",IF(F434&gt;ЕВСК!$M$60,"б/р")))))))</f>
        <v>б/р</v>
      </c>
      <c r="I434" s="541"/>
      <c r="J434" s="540" t="e">
        <f>VLOOKUP($K434,УЧАСТНИКИ!$A$5:$K$1101,10,FALSE)</f>
        <v>#N/A</v>
      </c>
      <c r="K434" s="544"/>
    </row>
    <row r="435" spans="1:11" s="366" customFormat="1" ht="25.5" hidden="1" customHeight="1" x14ac:dyDescent="0.25">
      <c r="A435" s="535">
        <v>21</v>
      </c>
      <c r="B435" s="540" t="e">
        <f>VLOOKUP($K435,УЧАСТНИКИ!$A$5:$K$1101,3,FALSE)</f>
        <v>#N/A</v>
      </c>
      <c r="C435" s="541" t="e">
        <f>VLOOKUP($K435,УЧАСТНИКИ!$A$5:$K$1101,4,FALSE)</f>
        <v>#N/A</v>
      </c>
      <c r="D435" s="542" t="e">
        <f>VLOOKUP($K435,УЧАСТНИКИ!$A$5:$K$1101,8,FALSE)</f>
        <v>#N/A</v>
      </c>
      <c r="E435" s="540" t="e">
        <f>VLOOKUP($K435,УЧАСТНИКИ!$A$5:$K$1101,5,FALSE)</f>
        <v>#N/A</v>
      </c>
      <c r="F435" s="543">
        <v>159</v>
      </c>
      <c r="G435" s="543"/>
      <c r="H435" s="537" t="str">
        <f>IF(F435&lt;=ЕВСК!$H$60,"1",IF(F435&lt;=ЕВСК!$I$60,"2",IF(F435&lt;=ЕВСК!$J$60,"3",IF(F435&lt;=ЕВСК!$K$60,"1юн",IF(F435&lt;=ЕВСК!$L$60,"2юн",IF(F435&lt;=ЕВСК!$M$60,"3юн",IF(F435&gt;ЕВСК!$M$60,"б/р")))))))</f>
        <v>б/р</v>
      </c>
      <c r="I435" s="541"/>
      <c r="J435" s="540" t="e">
        <f>VLOOKUP($K435,УЧАСТНИКИ!$A$5:$K$1101,10,FALSE)</f>
        <v>#N/A</v>
      </c>
      <c r="K435" s="544"/>
    </row>
    <row r="436" spans="1:11" s="366" customFormat="1" ht="25.5" hidden="1" customHeight="1" x14ac:dyDescent="0.25">
      <c r="A436" s="535">
        <v>22</v>
      </c>
      <c r="B436" s="540" t="e">
        <f>VLOOKUP($K436,УЧАСТНИКИ!$A$5:$K$1101,3,FALSE)</f>
        <v>#N/A</v>
      </c>
      <c r="C436" s="541" t="e">
        <f>VLOOKUP($K436,УЧАСТНИКИ!$A$5:$K$1101,4,FALSE)</f>
        <v>#N/A</v>
      </c>
      <c r="D436" s="542" t="e">
        <f>VLOOKUP($K436,УЧАСТНИКИ!$A$5:$K$1101,8,FALSE)</f>
        <v>#N/A</v>
      </c>
      <c r="E436" s="540" t="e">
        <f>VLOOKUP($K436,УЧАСТНИКИ!$A$5:$K$1101,5,FALSE)</f>
        <v>#N/A</v>
      </c>
      <c r="F436" s="543">
        <v>160</v>
      </c>
      <c r="G436" s="543"/>
      <c r="H436" s="537" t="str">
        <f>IF(F436&lt;=ЕВСК!$H$60,"1",IF(F436&lt;=ЕВСК!$I$60,"2",IF(F436&lt;=ЕВСК!$J$60,"3",IF(F436&lt;=ЕВСК!$K$60,"1юн",IF(F436&lt;=ЕВСК!$L$60,"2юн",IF(F436&lt;=ЕВСК!$M$60,"3юн",IF(F436&gt;ЕВСК!$M$60,"б/р")))))))</f>
        <v>б/р</v>
      </c>
      <c r="I436" s="541"/>
      <c r="J436" s="540" t="e">
        <f>VLOOKUP($K436,УЧАСТНИКИ!$A$5:$K$1101,10,FALSE)</f>
        <v>#N/A</v>
      </c>
      <c r="K436" s="544"/>
    </row>
    <row r="437" spans="1:11" s="366" customFormat="1" ht="25.5" hidden="1" customHeight="1" x14ac:dyDescent="0.25">
      <c r="A437" s="535">
        <v>23</v>
      </c>
      <c r="B437" s="540" t="e">
        <f>VLOOKUP($K437,УЧАСТНИКИ!$A$5:$K$1101,3,FALSE)</f>
        <v>#N/A</v>
      </c>
      <c r="C437" s="541" t="e">
        <f>VLOOKUP($K437,УЧАСТНИКИ!$A$5:$K$1101,4,FALSE)</f>
        <v>#N/A</v>
      </c>
      <c r="D437" s="542" t="e">
        <f>VLOOKUP($K437,УЧАСТНИКИ!$A$5:$K$1101,8,FALSE)</f>
        <v>#N/A</v>
      </c>
      <c r="E437" s="540" t="e">
        <f>VLOOKUP($K437,УЧАСТНИКИ!$A$5:$K$1101,5,FALSE)</f>
        <v>#N/A</v>
      </c>
      <c r="F437" s="543">
        <v>161</v>
      </c>
      <c r="G437" s="543"/>
      <c r="H437" s="537" t="str">
        <f>IF(F437&lt;=ЕВСК!$H$60,"1",IF(F437&lt;=ЕВСК!$I$60,"2",IF(F437&lt;=ЕВСК!$J$60,"3",IF(F437&lt;=ЕВСК!$K$60,"1юн",IF(F437&lt;=ЕВСК!$L$60,"2юн",IF(F437&lt;=ЕВСК!$M$60,"3юн",IF(F437&gt;ЕВСК!$M$60,"б/р")))))))</f>
        <v>б/р</v>
      </c>
      <c r="I437" s="541"/>
      <c r="J437" s="540" t="e">
        <f>VLOOKUP($K437,УЧАСТНИКИ!$A$5:$K$1101,10,FALSE)</f>
        <v>#N/A</v>
      </c>
      <c r="K437" s="544"/>
    </row>
    <row r="438" spans="1:11" s="366" customFormat="1" ht="25.5" hidden="1" customHeight="1" x14ac:dyDescent="0.25">
      <c r="A438" s="535">
        <v>24</v>
      </c>
      <c r="B438" s="540" t="e">
        <f>VLOOKUP($K438,УЧАСТНИКИ!$A$5:$K$1101,3,FALSE)</f>
        <v>#N/A</v>
      </c>
      <c r="C438" s="541" t="e">
        <f>VLOOKUP($K438,УЧАСТНИКИ!$A$5:$K$1101,4,FALSE)</f>
        <v>#N/A</v>
      </c>
      <c r="D438" s="542" t="e">
        <f>VLOOKUP($K438,УЧАСТНИКИ!$A$5:$K$1101,8,FALSE)</f>
        <v>#N/A</v>
      </c>
      <c r="E438" s="540" t="e">
        <f>VLOOKUP($K438,УЧАСТНИКИ!$A$5:$K$1101,5,FALSE)</f>
        <v>#N/A</v>
      </c>
      <c r="F438" s="543">
        <v>162</v>
      </c>
      <c r="G438" s="543"/>
      <c r="H438" s="537" t="str">
        <f>IF(F438&lt;=ЕВСК!$H$60,"1",IF(F438&lt;=ЕВСК!$I$60,"2",IF(F438&lt;=ЕВСК!$J$60,"3",IF(F438&lt;=ЕВСК!$K$60,"1юн",IF(F438&lt;=ЕВСК!$L$60,"2юн",IF(F438&lt;=ЕВСК!$M$60,"3юн",IF(F438&gt;ЕВСК!$M$60,"б/р")))))))</f>
        <v>б/р</v>
      </c>
      <c r="I438" s="541"/>
      <c r="J438" s="540" t="e">
        <f>VLOOKUP($K438,УЧАСТНИКИ!$A$5:$K$1101,10,FALSE)</f>
        <v>#N/A</v>
      </c>
      <c r="K438" s="544"/>
    </row>
    <row r="439" spans="1:11" s="366" customFormat="1" ht="25.5" hidden="1" customHeight="1" x14ac:dyDescent="0.25">
      <c r="A439" s="535">
        <v>25</v>
      </c>
      <c r="B439" s="540" t="e">
        <f>VLOOKUP($K439,УЧАСТНИКИ!$A$5:$K$1101,3,FALSE)</f>
        <v>#N/A</v>
      </c>
      <c r="C439" s="541" t="e">
        <f>VLOOKUP($K439,УЧАСТНИКИ!$A$5:$K$1101,4,FALSE)</f>
        <v>#N/A</v>
      </c>
      <c r="D439" s="542" t="e">
        <f>VLOOKUP($K439,УЧАСТНИКИ!$A$5:$K$1101,8,FALSE)</f>
        <v>#N/A</v>
      </c>
      <c r="E439" s="540" t="e">
        <f>VLOOKUP($K439,УЧАСТНИКИ!$A$5:$K$1101,5,FALSE)</f>
        <v>#N/A</v>
      </c>
      <c r="F439" s="543">
        <v>163</v>
      </c>
      <c r="G439" s="543"/>
      <c r="H439" s="537" t="str">
        <f>IF(F439&lt;=ЕВСК!$H$60,"1",IF(F439&lt;=ЕВСК!$I$60,"2",IF(F439&lt;=ЕВСК!$J$60,"3",IF(F439&lt;=ЕВСК!$K$60,"1юн",IF(F439&lt;=ЕВСК!$L$60,"2юн",IF(F439&lt;=ЕВСК!$M$60,"3юн",IF(F439&gt;ЕВСК!$M$60,"б/р")))))))</f>
        <v>б/р</v>
      </c>
      <c r="I439" s="541"/>
      <c r="J439" s="540" t="e">
        <f>VLOOKUP($K439,УЧАСТНИКИ!$A$5:$K$1101,10,FALSE)</f>
        <v>#N/A</v>
      </c>
      <c r="K439" s="544"/>
    </row>
    <row r="440" spans="1:11" s="366" customFormat="1" ht="25.5" hidden="1" customHeight="1" x14ac:dyDescent="0.25">
      <c r="A440" s="535">
        <v>26</v>
      </c>
      <c r="B440" s="540" t="e">
        <f>VLOOKUP($K440,УЧАСТНИКИ!$A$5:$K$1101,3,FALSE)</f>
        <v>#N/A</v>
      </c>
      <c r="C440" s="541" t="e">
        <f>VLOOKUP($K440,УЧАСТНИКИ!$A$5:$K$1101,4,FALSE)</f>
        <v>#N/A</v>
      </c>
      <c r="D440" s="542" t="e">
        <f>VLOOKUP($K440,УЧАСТНИКИ!$A$5:$K$1101,8,FALSE)</f>
        <v>#N/A</v>
      </c>
      <c r="E440" s="540" t="e">
        <f>VLOOKUP($K440,УЧАСТНИКИ!$A$5:$K$1101,5,FALSE)</f>
        <v>#N/A</v>
      </c>
      <c r="F440" s="543">
        <v>164</v>
      </c>
      <c r="G440" s="543"/>
      <c r="H440" s="537" t="str">
        <f>IF(F440&lt;=ЕВСК!$H$60,"1",IF(F440&lt;=ЕВСК!$I$60,"2",IF(F440&lt;=ЕВСК!$J$60,"3",IF(F440&lt;=ЕВСК!$K$60,"1юн",IF(F440&lt;=ЕВСК!$L$60,"2юн",IF(F440&lt;=ЕВСК!$M$60,"3юн",IF(F440&gt;ЕВСК!$M$60,"б/р")))))))</f>
        <v>б/р</v>
      </c>
      <c r="I440" s="541"/>
      <c r="J440" s="540" t="e">
        <f>VLOOKUP($K440,УЧАСТНИКИ!$A$5:$K$1101,10,FALSE)</f>
        <v>#N/A</v>
      </c>
      <c r="K440" s="544"/>
    </row>
    <row r="441" spans="1:11" s="366" customFormat="1" ht="25.5" hidden="1" customHeight="1" x14ac:dyDescent="0.25">
      <c r="A441" s="535">
        <v>27</v>
      </c>
      <c r="B441" s="540" t="e">
        <f>VLOOKUP($K441,УЧАСТНИКИ!$A$5:$K$1101,3,FALSE)</f>
        <v>#N/A</v>
      </c>
      <c r="C441" s="541" t="e">
        <f>VLOOKUP($K441,УЧАСТНИКИ!$A$5:$K$1101,4,FALSE)</f>
        <v>#N/A</v>
      </c>
      <c r="D441" s="542" t="e">
        <f>VLOOKUP($K441,УЧАСТНИКИ!$A$5:$K$1101,8,FALSE)</f>
        <v>#N/A</v>
      </c>
      <c r="E441" s="540" t="e">
        <f>VLOOKUP($K441,УЧАСТНИКИ!$A$5:$K$1101,5,FALSE)</f>
        <v>#N/A</v>
      </c>
      <c r="F441" s="543">
        <v>165</v>
      </c>
      <c r="G441" s="543"/>
      <c r="H441" s="537" t="str">
        <f>IF(F441&lt;=ЕВСК!$H$60,"1",IF(F441&lt;=ЕВСК!$I$60,"2",IF(F441&lt;=ЕВСК!$J$60,"3",IF(F441&lt;=ЕВСК!$K$60,"1юн",IF(F441&lt;=ЕВСК!$L$60,"2юн",IF(F441&lt;=ЕВСК!$M$60,"3юн",IF(F441&gt;ЕВСК!$M$60,"б/р")))))))</f>
        <v>б/р</v>
      </c>
      <c r="I441" s="541"/>
      <c r="J441" s="540" t="e">
        <f>VLOOKUP($K441,УЧАСТНИКИ!$A$5:$K$1101,10,FALSE)</f>
        <v>#N/A</v>
      </c>
      <c r="K441" s="544"/>
    </row>
    <row r="442" spans="1:11" s="366" customFormat="1" ht="25.5" hidden="1" customHeight="1" x14ac:dyDescent="0.25">
      <c r="A442" s="535">
        <v>28</v>
      </c>
      <c r="B442" s="540" t="e">
        <f>VLOOKUP($K442,УЧАСТНИКИ!$A$5:$K$1101,3,FALSE)</f>
        <v>#N/A</v>
      </c>
      <c r="C442" s="541" t="e">
        <f>VLOOKUP($K442,УЧАСТНИКИ!$A$5:$K$1101,4,FALSE)</f>
        <v>#N/A</v>
      </c>
      <c r="D442" s="542" t="e">
        <f>VLOOKUP($K442,УЧАСТНИКИ!$A$5:$K$1101,8,FALSE)</f>
        <v>#N/A</v>
      </c>
      <c r="E442" s="540" t="e">
        <f>VLOOKUP($K442,УЧАСТНИКИ!$A$5:$K$1101,5,FALSE)</f>
        <v>#N/A</v>
      </c>
      <c r="F442" s="543">
        <v>166</v>
      </c>
      <c r="G442" s="543"/>
      <c r="H442" s="537" t="str">
        <f>IF(F442&lt;=ЕВСК!$H$60,"1",IF(F442&lt;=ЕВСК!$I$60,"2",IF(F442&lt;=ЕВСК!$J$60,"3",IF(F442&lt;=ЕВСК!$K$60,"1юн",IF(F442&lt;=ЕВСК!$L$60,"2юн",IF(F442&lt;=ЕВСК!$M$60,"3юн",IF(F442&gt;ЕВСК!$M$60,"б/р")))))))</f>
        <v>б/р</v>
      </c>
      <c r="I442" s="541"/>
      <c r="J442" s="540" t="e">
        <f>VLOOKUP($K442,УЧАСТНИКИ!$A$5:$K$1101,10,FALSE)</f>
        <v>#N/A</v>
      </c>
      <c r="K442" s="544"/>
    </row>
    <row r="443" spans="1:11" s="366" customFormat="1" ht="25.5" hidden="1" customHeight="1" x14ac:dyDescent="0.25">
      <c r="A443" s="535">
        <v>29</v>
      </c>
      <c r="B443" s="540" t="e">
        <f>VLOOKUP($K443,УЧАСТНИКИ!$A$5:$K$1101,3,FALSE)</f>
        <v>#N/A</v>
      </c>
      <c r="C443" s="541" t="e">
        <f>VLOOKUP($K443,УЧАСТНИКИ!$A$5:$K$1101,4,FALSE)</f>
        <v>#N/A</v>
      </c>
      <c r="D443" s="542" t="e">
        <f>VLOOKUP($K443,УЧАСТНИКИ!$A$5:$K$1101,8,FALSE)</f>
        <v>#N/A</v>
      </c>
      <c r="E443" s="540" t="e">
        <f>VLOOKUP($K443,УЧАСТНИКИ!$A$5:$K$1101,5,FALSE)</f>
        <v>#N/A</v>
      </c>
      <c r="F443" s="543">
        <v>167</v>
      </c>
      <c r="G443" s="543"/>
      <c r="H443" s="537" t="str">
        <f>IF(F443&lt;=ЕВСК!$H$60,"1",IF(F443&lt;=ЕВСК!$I$60,"2",IF(F443&lt;=ЕВСК!$J$60,"3",IF(F443&lt;=ЕВСК!$K$60,"1юн",IF(F443&lt;=ЕВСК!$L$60,"2юн",IF(F443&lt;=ЕВСК!$M$60,"3юн",IF(F443&gt;ЕВСК!$M$60,"б/р")))))))</f>
        <v>б/р</v>
      </c>
      <c r="I443" s="541"/>
      <c r="J443" s="540" t="e">
        <f>VLOOKUP($K443,УЧАСТНИКИ!$A$5:$K$1101,10,FALSE)</f>
        <v>#N/A</v>
      </c>
      <c r="K443" s="544"/>
    </row>
    <row r="444" spans="1:11" s="366" customFormat="1" ht="25.5" hidden="1" customHeight="1" x14ac:dyDescent="0.25">
      <c r="A444" s="535">
        <v>30</v>
      </c>
      <c r="B444" s="540" t="e">
        <f>VLOOKUP($K444,УЧАСТНИКИ!$A$5:$K$1101,3,FALSE)</f>
        <v>#N/A</v>
      </c>
      <c r="C444" s="541" t="e">
        <f>VLOOKUP($K444,УЧАСТНИКИ!$A$5:$K$1101,4,FALSE)</f>
        <v>#N/A</v>
      </c>
      <c r="D444" s="542" t="e">
        <f>VLOOKUP($K444,УЧАСТНИКИ!$A$5:$K$1101,8,FALSE)</f>
        <v>#N/A</v>
      </c>
      <c r="E444" s="540" t="e">
        <f>VLOOKUP($K444,УЧАСТНИКИ!$A$5:$K$1101,5,FALSE)</f>
        <v>#N/A</v>
      </c>
      <c r="F444" s="543">
        <v>168</v>
      </c>
      <c r="G444" s="543"/>
      <c r="H444" s="537" t="str">
        <f>IF(F444&lt;=ЕВСК!$H$60,"1",IF(F444&lt;=ЕВСК!$I$60,"2",IF(F444&lt;=ЕВСК!$J$60,"3",IF(F444&lt;=ЕВСК!$K$60,"1юн",IF(F444&lt;=ЕВСК!$L$60,"2юн",IF(F444&lt;=ЕВСК!$M$60,"3юн",IF(F444&gt;ЕВСК!$M$60,"б/р")))))))</f>
        <v>б/р</v>
      </c>
      <c r="I444" s="541"/>
      <c r="J444" s="540" t="e">
        <f>VLOOKUP($K444,УЧАСТНИКИ!$A$5:$K$1101,10,FALSE)</f>
        <v>#N/A</v>
      </c>
      <c r="K444" s="544"/>
    </row>
    <row r="445" spans="1:11" s="366" customFormat="1" ht="25.5" hidden="1" customHeight="1" x14ac:dyDescent="0.25">
      <c r="A445" s="535">
        <v>31</v>
      </c>
      <c r="B445" s="540" t="e">
        <f>VLOOKUP($K445,УЧАСТНИКИ!$A$5:$K$1101,3,FALSE)</f>
        <v>#N/A</v>
      </c>
      <c r="C445" s="541" t="e">
        <f>VLOOKUP($K445,УЧАСТНИКИ!$A$5:$K$1101,4,FALSE)</f>
        <v>#N/A</v>
      </c>
      <c r="D445" s="542" t="e">
        <f>VLOOKUP($K445,УЧАСТНИКИ!$A$5:$K$1101,8,FALSE)</f>
        <v>#N/A</v>
      </c>
      <c r="E445" s="540" t="e">
        <f>VLOOKUP($K445,УЧАСТНИКИ!$A$5:$K$1101,5,FALSE)</f>
        <v>#N/A</v>
      </c>
      <c r="F445" s="543">
        <v>169</v>
      </c>
      <c r="G445" s="543"/>
      <c r="H445" s="537" t="str">
        <f>IF(F445&lt;=ЕВСК!$H$60,"1",IF(F445&lt;=ЕВСК!$I$60,"2",IF(F445&lt;=ЕВСК!$J$60,"3",IF(F445&lt;=ЕВСК!$K$60,"1юн",IF(F445&lt;=ЕВСК!$L$60,"2юн",IF(F445&lt;=ЕВСК!$M$60,"3юн",IF(F445&gt;ЕВСК!$M$60,"б/р")))))))</f>
        <v>б/р</v>
      </c>
      <c r="I445" s="541"/>
      <c r="J445" s="540" t="e">
        <f>VLOOKUP($K445,УЧАСТНИКИ!$A$5:$K$1101,10,FALSE)</f>
        <v>#N/A</v>
      </c>
      <c r="K445" s="544"/>
    </row>
    <row r="446" spans="1:11" s="366" customFormat="1" ht="25.5" hidden="1" customHeight="1" x14ac:dyDescent="0.25">
      <c r="A446" s="535">
        <v>32</v>
      </c>
      <c r="B446" s="540" t="e">
        <f>VLOOKUP($K446,УЧАСТНИКИ!$A$5:$K$1101,3,FALSE)</f>
        <v>#N/A</v>
      </c>
      <c r="C446" s="541" t="e">
        <f>VLOOKUP($K446,УЧАСТНИКИ!$A$5:$K$1101,4,FALSE)</f>
        <v>#N/A</v>
      </c>
      <c r="D446" s="542" t="e">
        <f>VLOOKUP($K446,УЧАСТНИКИ!$A$5:$K$1101,8,FALSE)</f>
        <v>#N/A</v>
      </c>
      <c r="E446" s="540" t="e">
        <f>VLOOKUP($K446,УЧАСТНИКИ!$A$5:$K$1101,5,FALSE)</f>
        <v>#N/A</v>
      </c>
      <c r="F446" s="543">
        <v>170</v>
      </c>
      <c r="G446" s="543"/>
      <c r="H446" s="537" t="str">
        <f>IF(F446&lt;=ЕВСК!$H$60,"1",IF(F446&lt;=ЕВСК!$I$60,"2",IF(F446&lt;=ЕВСК!$J$60,"3",IF(F446&lt;=ЕВСК!$K$60,"1юн",IF(F446&lt;=ЕВСК!$L$60,"2юн",IF(F446&lt;=ЕВСК!$M$60,"3юн",IF(F446&gt;ЕВСК!$M$60,"б/р")))))))</f>
        <v>б/р</v>
      </c>
      <c r="I446" s="541"/>
      <c r="J446" s="540" t="e">
        <f>VLOOKUP($K446,УЧАСТНИКИ!$A$5:$K$1101,10,FALSE)</f>
        <v>#N/A</v>
      </c>
      <c r="K446" s="544"/>
    </row>
    <row r="447" spans="1:11" s="366" customFormat="1" ht="25.5" hidden="1" customHeight="1" x14ac:dyDescent="0.25">
      <c r="A447" s="535">
        <v>33</v>
      </c>
      <c r="B447" s="540" t="e">
        <f>VLOOKUP($K447,УЧАСТНИКИ!$A$5:$K$1101,3,FALSE)</f>
        <v>#N/A</v>
      </c>
      <c r="C447" s="541" t="e">
        <f>VLOOKUP($K447,УЧАСТНИКИ!$A$5:$K$1101,4,FALSE)</f>
        <v>#N/A</v>
      </c>
      <c r="D447" s="542" t="e">
        <f>VLOOKUP($K447,УЧАСТНИКИ!$A$5:$K$1101,8,FALSE)</f>
        <v>#N/A</v>
      </c>
      <c r="E447" s="540" t="e">
        <f>VLOOKUP($K447,УЧАСТНИКИ!$A$5:$K$1101,5,FALSE)</f>
        <v>#N/A</v>
      </c>
      <c r="F447" s="543">
        <v>171</v>
      </c>
      <c r="G447" s="543"/>
      <c r="H447" s="537" t="str">
        <f>IF(F447&lt;=ЕВСК!$H$60,"1",IF(F447&lt;=ЕВСК!$I$60,"2",IF(F447&lt;=ЕВСК!$J$60,"3",IF(F447&lt;=ЕВСК!$K$60,"1юн",IF(F447&lt;=ЕВСК!$L$60,"2юн",IF(F447&lt;=ЕВСК!$M$60,"3юн",IF(F447&gt;ЕВСК!$M$60,"б/р")))))))</f>
        <v>б/р</v>
      </c>
      <c r="I447" s="541"/>
      <c r="J447" s="540" t="e">
        <f>VLOOKUP($K447,УЧАСТНИКИ!$A$5:$K$1101,10,FALSE)</f>
        <v>#N/A</v>
      </c>
      <c r="K447" s="544"/>
    </row>
    <row r="448" spans="1:11" s="366" customFormat="1" ht="25.5" hidden="1" customHeight="1" x14ac:dyDescent="0.25">
      <c r="A448" s="535">
        <v>34</v>
      </c>
      <c r="B448" s="540" t="e">
        <f>VLOOKUP($K448,УЧАСТНИКИ!$A$5:$K$1101,3,FALSE)</f>
        <v>#N/A</v>
      </c>
      <c r="C448" s="541" t="e">
        <f>VLOOKUP($K448,УЧАСТНИКИ!$A$5:$K$1101,4,FALSE)</f>
        <v>#N/A</v>
      </c>
      <c r="D448" s="542" t="e">
        <f>VLOOKUP($K448,УЧАСТНИКИ!$A$5:$K$1101,8,FALSE)</f>
        <v>#N/A</v>
      </c>
      <c r="E448" s="540" t="e">
        <f>VLOOKUP($K448,УЧАСТНИКИ!$A$5:$K$1101,5,FALSE)</f>
        <v>#N/A</v>
      </c>
      <c r="F448" s="543">
        <v>172</v>
      </c>
      <c r="G448" s="543"/>
      <c r="H448" s="537" t="str">
        <f>IF(F448&lt;=ЕВСК!$H$60,"1",IF(F448&lt;=ЕВСК!$I$60,"2",IF(F448&lt;=ЕВСК!$J$60,"3",IF(F448&lt;=ЕВСК!$K$60,"1юн",IF(F448&lt;=ЕВСК!$L$60,"2юн",IF(F448&lt;=ЕВСК!$M$60,"3юн",IF(F448&gt;ЕВСК!$M$60,"б/р")))))))</f>
        <v>б/р</v>
      </c>
      <c r="I448" s="541"/>
      <c r="J448" s="540" t="e">
        <f>VLOOKUP($K448,УЧАСТНИКИ!$A$5:$K$1101,10,FALSE)</f>
        <v>#N/A</v>
      </c>
      <c r="K448" s="544"/>
    </row>
    <row r="449" spans="1:11" s="366" customFormat="1" ht="25.5" hidden="1" customHeight="1" x14ac:dyDescent="0.25">
      <c r="A449" s="535">
        <v>35</v>
      </c>
      <c r="B449" s="540" t="e">
        <f>VLOOKUP($K449,УЧАСТНИКИ!$A$5:$K$1101,3,FALSE)</f>
        <v>#N/A</v>
      </c>
      <c r="C449" s="541" t="e">
        <f>VLOOKUP($K449,УЧАСТНИКИ!$A$5:$K$1101,4,FALSE)</f>
        <v>#N/A</v>
      </c>
      <c r="D449" s="542" t="e">
        <f>VLOOKUP($K449,УЧАСТНИКИ!$A$5:$K$1101,8,FALSE)</f>
        <v>#N/A</v>
      </c>
      <c r="E449" s="540" t="e">
        <f>VLOOKUP($K449,УЧАСТНИКИ!$A$5:$K$1101,5,FALSE)</f>
        <v>#N/A</v>
      </c>
      <c r="F449" s="543">
        <v>173</v>
      </c>
      <c r="G449" s="543"/>
      <c r="H449" s="537" t="str">
        <f>IF(F449&lt;=ЕВСК!$H$60,"1",IF(F449&lt;=ЕВСК!$I$60,"2",IF(F449&lt;=ЕВСК!$J$60,"3",IF(F449&lt;=ЕВСК!$K$60,"1юн",IF(F449&lt;=ЕВСК!$L$60,"2юн",IF(F449&lt;=ЕВСК!$M$60,"3юн",IF(F449&gt;ЕВСК!$M$60,"б/р")))))))</f>
        <v>б/р</v>
      </c>
      <c r="I449" s="541"/>
      <c r="J449" s="540" t="e">
        <f>VLOOKUP($K449,УЧАСТНИКИ!$A$5:$K$1101,10,FALSE)</f>
        <v>#N/A</v>
      </c>
      <c r="K449" s="544"/>
    </row>
    <row r="450" spans="1:11" s="366" customFormat="1" ht="25.5" hidden="1" customHeight="1" x14ac:dyDescent="0.25">
      <c r="A450" s="535">
        <v>36</v>
      </c>
      <c r="B450" s="540" t="e">
        <f>VLOOKUP($K450,УЧАСТНИКИ!$A$5:$K$1101,3,FALSE)</f>
        <v>#N/A</v>
      </c>
      <c r="C450" s="541" t="e">
        <f>VLOOKUP($K450,УЧАСТНИКИ!$A$5:$K$1101,4,FALSE)</f>
        <v>#N/A</v>
      </c>
      <c r="D450" s="542" t="e">
        <f>VLOOKUP($K450,УЧАСТНИКИ!$A$5:$K$1101,8,FALSE)</f>
        <v>#N/A</v>
      </c>
      <c r="E450" s="540" t="e">
        <f>VLOOKUP($K450,УЧАСТНИКИ!$A$5:$K$1101,5,FALSE)</f>
        <v>#N/A</v>
      </c>
      <c r="F450" s="543">
        <v>174</v>
      </c>
      <c r="G450" s="543"/>
      <c r="H450" s="537" t="str">
        <f>IF(F450&lt;=ЕВСК!$H$60,"1",IF(F450&lt;=ЕВСК!$I$60,"2",IF(F450&lt;=ЕВСК!$J$60,"3",IF(F450&lt;=ЕВСК!$K$60,"1юн",IF(F450&lt;=ЕВСК!$L$60,"2юн",IF(F450&lt;=ЕВСК!$M$60,"3юн",IF(F450&gt;ЕВСК!$M$60,"б/р")))))))</f>
        <v>б/р</v>
      </c>
      <c r="I450" s="541"/>
      <c r="J450" s="540" t="e">
        <f>VLOOKUP($K450,УЧАСТНИКИ!$A$5:$K$1101,10,FALSE)</f>
        <v>#N/A</v>
      </c>
      <c r="K450" s="544"/>
    </row>
    <row r="451" spans="1:11" s="366" customFormat="1" ht="25.5" hidden="1" customHeight="1" x14ac:dyDescent="0.25">
      <c r="A451" s="535">
        <v>37</v>
      </c>
      <c r="B451" s="540" t="e">
        <f>VLOOKUP($K451,УЧАСТНИКИ!$A$5:$K$1101,3,FALSE)</f>
        <v>#N/A</v>
      </c>
      <c r="C451" s="541" t="e">
        <f>VLOOKUP($K451,УЧАСТНИКИ!$A$5:$K$1101,4,FALSE)</f>
        <v>#N/A</v>
      </c>
      <c r="D451" s="542" t="e">
        <f>VLOOKUP($K451,УЧАСТНИКИ!$A$5:$K$1101,8,FALSE)</f>
        <v>#N/A</v>
      </c>
      <c r="E451" s="540" t="e">
        <f>VLOOKUP($K451,УЧАСТНИКИ!$A$5:$K$1101,5,FALSE)</f>
        <v>#N/A</v>
      </c>
      <c r="F451" s="543">
        <v>175</v>
      </c>
      <c r="G451" s="543"/>
      <c r="H451" s="537" t="str">
        <f>IF(F451&lt;=ЕВСК!$H$60,"1",IF(F451&lt;=ЕВСК!$I$60,"2",IF(F451&lt;=ЕВСК!$J$60,"3",IF(F451&lt;=ЕВСК!$K$60,"1юн",IF(F451&lt;=ЕВСК!$L$60,"2юн",IF(F451&lt;=ЕВСК!$M$60,"3юн",IF(F451&gt;ЕВСК!$M$60,"б/р")))))))</f>
        <v>б/р</v>
      </c>
      <c r="I451" s="541"/>
      <c r="J451" s="540" t="e">
        <f>VLOOKUP($K451,УЧАСТНИКИ!$A$5:$K$1101,10,FALSE)</f>
        <v>#N/A</v>
      </c>
      <c r="K451" s="544"/>
    </row>
    <row r="452" spans="1:11" s="366" customFormat="1" ht="25.5" hidden="1" customHeight="1" x14ac:dyDescent="0.25">
      <c r="A452" s="535">
        <v>38</v>
      </c>
      <c r="B452" s="540" t="e">
        <f>VLOOKUP($K452,УЧАСТНИКИ!$A$5:$K$1101,3,FALSE)</f>
        <v>#N/A</v>
      </c>
      <c r="C452" s="541" t="e">
        <f>VLOOKUP($K452,УЧАСТНИКИ!$A$5:$K$1101,4,FALSE)</f>
        <v>#N/A</v>
      </c>
      <c r="D452" s="542" t="e">
        <f>VLOOKUP($K452,УЧАСТНИКИ!$A$5:$K$1101,8,FALSE)</f>
        <v>#N/A</v>
      </c>
      <c r="E452" s="540" t="e">
        <f>VLOOKUP($K452,УЧАСТНИКИ!$A$5:$K$1101,5,FALSE)</f>
        <v>#N/A</v>
      </c>
      <c r="F452" s="543">
        <v>176</v>
      </c>
      <c r="G452" s="543"/>
      <c r="H452" s="537" t="str">
        <f>IF(F452&lt;=ЕВСК!$H$60,"1",IF(F452&lt;=ЕВСК!$I$60,"2",IF(F452&lt;=ЕВСК!$J$60,"3",IF(F452&lt;=ЕВСК!$K$60,"1юн",IF(F452&lt;=ЕВСК!$L$60,"2юн",IF(F452&lt;=ЕВСК!$M$60,"3юн",IF(F452&gt;ЕВСК!$M$60,"б/р")))))))</f>
        <v>б/р</v>
      </c>
      <c r="I452" s="541"/>
      <c r="J452" s="540" t="e">
        <f>VLOOKUP($K452,УЧАСТНИКИ!$A$5:$K$1101,10,FALSE)</f>
        <v>#N/A</v>
      </c>
      <c r="K452" s="544"/>
    </row>
    <row r="453" spans="1:11" s="366" customFormat="1" ht="25.5" hidden="1" customHeight="1" x14ac:dyDescent="0.25">
      <c r="A453" s="535">
        <v>39</v>
      </c>
      <c r="B453" s="540" t="e">
        <f>VLOOKUP($K453,УЧАСТНИКИ!$A$5:$K$1101,3,FALSE)</f>
        <v>#N/A</v>
      </c>
      <c r="C453" s="541" t="e">
        <f>VLOOKUP($K453,УЧАСТНИКИ!$A$5:$K$1101,4,FALSE)</f>
        <v>#N/A</v>
      </c>
      <c r="D453" s="542" t="e">
        <f>VLOOKUP($K453,УЧАСТНИКИ!$A$5:$K$1101,8,FALSE)</f>
        <v>#N/A</v>
      </c>
      <c r="E453" s="540" t="e">
        <f>VLOOKUP($K453,УЧАСТНИКИ!$A$5:$K$1101,5,FALSE)</f>
        <v>#N/A</v>
      </c>
      <c r="F453" s="543">
        <v>177</v>
      </c>
      <c r="G453" s="543"/>
      <c r="H453" s="537" t="str">
        <f>IF(F453&lt;=ЕВСК!$H$60,"1",IF(F453&lt;=ЕВСК!$I$60,"2",IF(F453&lt;=ЕВСК!$J$60,"3",IF(F453&lt;=ЕВСК!$K$60,"1юн",IF(F453&lt;=ЕВСК!$L$60,"2юн",IF(F453&lt;=ЕВСК!$M$60,"3юн",IF(F453&gt;ЕВСК!$M$60,"б/р")))))))</f>
        <v>б/р</v>
      </c>
      <c r="I453" s="541"/>
      <c r="J453" s="540" t="e">
        <f>VLOOKUP($K453,УЧАСТНИКИ!$A$5:$K$1101,10,FALSE)</f>
        <v>#N/A</v>
      </c>
      <c r="K453" s="544"/>
    </row>
    <row r="454" spans="1:11" s="366" customFormat="1" ht="25.5" hidden="1" customHeight="1" x14ac:dyDescent="0.25">
      <c r="A454" s="535">
        <v>40</v>
      </c>
      <c r="B454" s="540" t="e">
        <f>VLOOKUP($K454,УЧАСТНИКИ!$A$5:$K$1101,3,FALSE)</f>
        <v>#N/A</v>
      </c>
      <c r="C454" s="541" t="e">
        <f>VLOOKUP($K454,УЧАСТНИКИ!$A$5:$K$1101,4,FALSE)</f>
        <v>#N/A</v>
      </c>
      <c r="D454" s="542" t="e">
        <f>VLOOKUP($K454,УЧАСТНИКИ!$A$5:$K$1101,8,FALSE)</f>
        <v>#N/A</v>
      </c>
      <c r="E454" s="540" t="e">
        <f>VLOOKUP($K454,УЧАСТНИКИ!$A$5:$K$1101,5,FALSE)</f>
        <v>#N/A</v>
      </c>
      <c r="F454" s="543">
        <v>178</v>
      </c>
      <c r="G454" s="543"/>
      <c r="H454" s="537" t="str">
        <f>IF(F454&lt;=ЕВСК!$H$60,"1",IF(F454&lt;=ЕВСК!$I$60,"2",IF(F454&lt;=ЕВСК!$J$60,"3",IF(F454&lt;=ЕВСК!$K$60,"1юн",IF(F454&lt;=ЕВСК!$L$60,"2юн",IF(F454&lt;=ЕВСК!$M$60,"3юн",IF(F454&gt;ЕВСК!$M$60,"б/р")))))))</f>
        <v>б/р</v>
      </c>
      <c r="I454" s="541"/>
      <c r="J454" s="540" t="e">
        <f>VLOOKUP($K454,УЧАСТНИКИ!$A$5:$K$1101,10,FALSE)</f>
        <v>#N/A</v>
      </c>
      <c r="K454" s="544"/>
    </row>
    <row r="455" spans="1:11" s="366" customFormat="1" ht="25.5" hidden="1" customHeight="1" x14ac:dyDescent="0.25">
      <c r="A455" s="535">
        <v>41</v>
      </c>
      <c r="B455" s="540" t="e">
        <f>VLOOKUP($K455,УЧАСТНИКИ!$A$5:$K$1101,3,FALSE)</f>
        <v>#N/A</v>
      </c>
      <c r="C455" s="541" t="e">
        <f>VLOOKUP($K455,УЧАСТНИКИ!$A$5:$K$1101,4,FALSE)</f>
        <v>#N/A</v>
      </c>
      <c r="D455" s="542" t="e">
        <f>VLOOKUP($K455,УЧАСТНИКИ!$A$5:$K$1101,8,FALSE)</f>
        <v>#N/A</v>
      </c>
      <c r="E455" s="540" t="e">
        <f>VLOOKUP($K455,УЧАСТНИКИ!$A$5:$K$1101,5,FALSE)</f>
        <v>#N/A</v>
      </c>
      <c r="F455" s="543">
        <v>179</v>
      </c>
      <c r="G455" s="543"/>
      <c r="H455" s="537" t="str">
        <f>IF(F455&lt;=ЕВСК!$H$60,"1",IF(F455&lt;=ЕВСК!$I$60,"2",IF(F455&lt;=ЕВСК!$J$60,"3",IF(F455&lt;=ЕВСК!$K$60,"1юн",IF(F455&lt;=ЕВСК!$L$60,"2юн",IF(F455&lt;=ЕВСК!$M$60,"3юн",IF(F455&gt;ЕВСК!$M$60,"б/р")))))))</f>
        <v>б/р</v>
      </c>
      <c r="I455" s="541"/>
      <c r="J455" s="540" t="e">
        <f>VLOOKUP($K455,УЧАСТНИКИ!$A$5:$K$1101,10,FALSE)</f>
        <v>#N/A</v>
      </c>
      <c r="K455" s="544"/>
    </row>
    <row r="456" spans="1:11" s="366" customFormat="1" ht="25.5" hidden="1" customHeight="1" x14ac:dyDescent="0.25">
      <c r="A456" s="535">
        <v>42</v>
      </c>
      <c r="B456" s="540" t="e">
        <f>VLOOKUP($K456,УЧАСТНИКИ!$A$5:$K$1101,3,FALSE)</f>
        <v>#N/A</v>
      </c>
      <c r="C456" s="541" t="e">
        <f>VLOOKUP($K456,УЧАСТНИКИ!$A$5:$K$1101,4,FALSE)</f>
        <v>#N/A</v>
      </c>
      <c r="D456" s="542" t="e">
        <f>VLOOKUP($K456,УЧАСТНИКИ!$A$5:$K$1101,8,FALSE)</f>
        <v>#N/A</v>
      </c>
      <c r="E456" s="540" t="e">
        <f>VLOOKUP($K456,УЧАСТНИКИ!$A$5:$K$1101,5,FALSE)</f>
        <v>#N/A</v>
      </c>
      <c r="F456" s="543">
        <v>180</v>
      </c>
      <c r="G456" s="543"/>
      <c r="H456" s="537" t="str">
        <f>IF(F456&lt;=ЕВСК!$H$60,"1",IF(F456&lt;=ЕВСК!$I$60,"2",IF(F456&lt;=ЕВСК!$J$60,"3",IF(F456&lt;=ЕВСК!$K$60,"1юн",IF(F456&lt;=ЕВСК!$L$60,"2юн",IF(F456&lt;=ЕВСК!$M$60,"3юн",IF(F456&gt;ЕВСК!$M$60,"б/р")))))))</f>
        <v>б/р</v>
      </c>
      <c r="I456" s="541"/>
      <c r="J456" s="540" t="e">
        <f>VLOOKUP($K456,УЧАСТНИКИ!$A$5:$K$1101,10,FALSE)</f>
        <v>#N/A</v>
      </c>
      <c r="K456" s="544"/>
    </row>
    <row r="457" spans="1:11" s="366" customFormat="1" ht="25.5" hidden="1" customHeight="1" x14ac:dyDescent="0.25">
      <c r="A457" s="535"/>
      <c r="B457" s="540"/>
      <c r="C457" s="541"/>
      <c r="D457" s="542"/>
      <c r="E457" s="540"/>
      <c r="F457" s="543"/>
      <c r="G457" s="543"/>
      <c r="H457" s="537"/>
      <c r="I457" s="541"/>
      <c r="J457" s="540"/>
      <c r="K457" s="544"/>
    </row>
    <row r="458" spans="1:11" s="366" customFormat="1" ht="25.5" hidden="1" customHeight="1" x14ac:dyDescent="0.25">
      <c r="A458" s="548" t="s">
        <v>1277</v>
      </c>
      <c r="B458" s="548"/>
      <c r="C458" s="536"/>
      <c r="D458" s="538"/>
      <c r="E458" s="531"/>
      <c r="F458" s="539"/>
      <c r="G458" s="962"/>
      <c r="H458" s="1189"/>
      <c r="I458" s="1190"/>
      <c r="J458" s="539"/>
      <c r="K458" s="544"/>
    </row>
    <row r="459" spans="1:11" s="366" customFormat="1" ht="25.5" hidden="1" customHeight="1" x14ac:dyDescent="0.25">
      <c r="A459" s="120" t="s">
        <v>51</v>
      </c>
      <c r="B459" s="120" t="s">
        <v>63</v>
      </c>
      <c r="C459" s="120" t="s">
        <v>68</v>
      </c>
      <c r="D459" s="120" t="s">
        <v>9</v>
      </c>
      <c r="E459" s="120" t="s">
        <v>97</v>
      </c>
      <c r="F459" s="126" t="s">
        <v>19</v>
      </c>
      <c r="G459" s="126"/>
      <c r="H459" s="120" t="s">
        <v>12</v>
      </c>
      <c r="I459" s="120" t="s">
        <v>13</v>
      </c>
      <c r="J459" s="122" t="s">
        <v>14</v>
      </c>
      <c r="K459" s="546" t="s">
        <v>434</v>
      </c>
    </row>
    <row r="460" spans="1:11" s="366" customFormat="1" ht="25.5" hidden="1" customHeight="1" x14ac:dyDescent="0.25">
      <c r="A460" s="535">
        <v>1</v>
      </c>
      <c r="B460" s="540" t="e">
        <f>VLOOKUP($K460,УЧАСТНИКИ!$A$5:$K$1101,3,FALSE)</f>
        <v>#N/A</v>
      </c>
      <c r="C460" s="541" t="e">
        <f>VLOOKUP($K460,УЧАСТНИКИ!$A$5:$K$1101,4,FALSE)</f>
        <v>#N/A</v>
      </c>
      <c r="D460" s="542" t="e">
        <f>VLOOKUP($K460,УЧАСТНИКИ!$A$5:$K$1101,8,FALSE)</f>
        <v>#N/A</v>
      </c>
      <c r="E460" s="540" t="e">
        <f>VLOOKUP($K460,УЧАСТНИКИ!$A$5:$K$1101,5,FALSE)</f>
        <v>#N/A</v>
      </c>
      <c r="F460" s="543">
        <v>180</v>
      </c>
      <c r="G460" s="543"/>
      <c r="H460" s="537" t="str">
        <f>IF(F460&lt;=ЕВСК!$G$70,"КМС",IF(F460&lt;=ЕВСК!$H$70,"1",IF(F460&lt;=ЕВСК!$I$70,"2",IF(F460&lt;=ЕВСК!$J$70,"3",IF(F460&lt;=ЕВСК!$K$70,"1юн",IF(F460&gt;ЕВСК!$K$70,"б/р"))))))</f>
        <v>2</v>
      </c>
      <c r="I460" s="541"/>
      <c r="J460" s="540" t="e">
        <f>VLOOKUP($K460,УЧАСТНИКИ!$A$5:$K$1101,10,FALSE)</f>
        <v>#N/A</v>
      </c>
      <c r="K460" s="544"/>
    </row>
    <row r="461" spans="1:11" s="366" customFormat="1" ht="25.5" hidden="1" customHeight="1" x14ac:dyDescent="0.25">
      <c r="A461" s="535">
        <v>2</v>
      </c>
      <c r="B461" s="540" t="e">
        <f>VLOOKUP($K461,УЧАСТНИКИ!$A$5:$K$1101,3,FALSE)</f>
        <v>#N/A</v>
      </c>
      <c r="C461" s="541" t="e">
        <f>VLOOKUP($K461,УЧАСТНИКИ!$A$5:$K$1101,4,FALSE)</f>
        <v>#N/A</v>
      </c>
      <c r="D461" s="542" t="e">
        <f>VLOOKUP($K461,УЧАСТНИКИ!$A$5:$K$1101,8,FALSE)</f>
        <v>#N/A</v>
      </c>
      <c r="E461" s="540" t="e">
        <f>VLOOKUP($K461,УЧАСТНИКИ!$A$5:$K$1101,5,FALSE)</f>
        <v>#N/A</v>
      </c>
      <c r="F461" s="543">
        <v>188</v>
      </c>
      <c r="G461" s="543"/>
      <c r="H461" s="537" t="str">
        <f>IF(F461&lt;=ЕВСК!$G$70,"КМС",IF(F461&lt;=ЕВСК!$H$70,"1",IF(F461&lt;=ЕВСК!$I$70,"2",IF(F461&lt;=ЕВСК!$J$70,"3",IF(F461&lt;=ЕВСК!$K$70,"1юн",IF(F461&gt;ЕВСК!$K$70,"б/р"))))))</f>
        <v>2</v>
      </c>
      <c r="I461" s="541"/>
      <c r="J461" s="540" t="e">
        <f>VLOOKUP($K461,УЧАСТНИКИ!$A$5:$K$1101,10,FALSE)</f>
        <v>#N/A</v>
      </c>
      <c r="K461" s="544"/>
    </row>
    <row r="462" spans="1:11" s="366" customFormat="1" ht="25.5" hidden="1" customHeight="1" x14ac:dyDescent="0.25">
      <c r="A462" s="535">
        <v>3</v>
      </c>
      <c r="B462" s="540" t="e">
        <f>VLOOKUP($K462,УЧАСТНИКИ!$A$5:$K$1101,3,FALSE)</f>
        <v>#N/A</v>
      </c>
      <c r="C462" s="541" t="e">
        <f>VLOOKUP($K462,УЧАСТНИКИ!$A$5:$K$1101,4,FALSE)</f>
        <v>#N/A</v>
      </c>
      <c r="D462" s="542" t="e">
        <f>VLOOKUP($K462,УЧАСТНИКИ!$A$5:$K$1101,8,FALSE)</f>
        <v>#N/A</v>
      </c>
      <c r="E462" s="540" t="e">
        <f>VLOOKUP($K462,УЧАСТНИКИ!$A$5:$K$1101,5,FALSE)</f>
        <v>#N/A</v>
      </c>
      <c r="F462" s="543">
        <v>181</v>
      </c>
      <c r="G462" s="543"/>
      <c r="H462" s="537" t="str">
        <f>IF(F462&lt;=ЕВСК!$G$70,"КМС",IF(F462&lt;=ЕВСК!$H$70,"1",IF(F462&lt;=ЕВСК!$I$70,"2",IF(F462&lt;=ЕВСК!$J$70,"3",IF(F462&lt;=ЕВСК!$K$70,"1юн",IF(F462&gt;ЕВСК!$K$70,"б/р"))))))</f>
        <v>2</v>
      </c>
      <c r="I462" s="541"/>
      <c r="J462" s="540" t="e">
        <f>VLOOKUP($K462,УЧАСТНИКИ!$A$5:$K$1101,10,FALSE)</f>
        <v>#N/A</v>
      </c>
      <c r="K462" s="544"/>
    </row>
    <row r="463" spans="1:11" s="366" customFormat="1" ht="25.5" hidden="1" customHeight="1" x14ac:dyDescent="0.25">
      <c r="A463" s="535">
        <v>4</v>
      </c>
      <c r="B463" s="540" t="e">
        <f>VLOOKUP($K463,УЧАСТНИКИ!$A$5:$K$1101,3,FALSE)</f>
        <v>#N/A</v>
      </c>
      <c r="C463" s="541" t="e">
        <f>VLOOKUP($K463,УЧАСТНИКИ!$A$5:$K$1101,4,FALSE)</f>
        <v>#N/A</v>
      </c>
      <c r="D463" s="542" t="e">
        <f>VLOOKUP($K463,УЧАСТНИКИ!$A$5:$K$1101,8,FALSE)</f>
        <v>#N/A</v>
      </c>
      <c r="E463" s="540" t="e">
        <f>VLOOKUP($K463,УЧАСТНИКИ!$A$5:$K$1101,5,FALSE)</f>
        <v>#N/A</v>
      </c>
      <c r="F463" s="543">
        <v>174</v>
      </c>
      <c r="G463" s="543"/>
      <c r="H463" s="537" t="str">
        <f>IF(F463&lt;=ЕВСК!$G$70,"КМС",IF(F463&lt;=ЕВСК!$H$70,"1",IF(F463&lt;=ЕВСК!$I$70,"2",IF(F463&lt;=ЕВСК!$J$70,"3",IF(F463&lt;=ЕВСК!$K$70,"1юн",IF(F463&gt;ЕВСК!$K$70,"б/р"))))))</f>
        <v>2</v>
      </c>
      <c r="I463" s="541"/>
      <c r="J463" s="540" t="e">
        <f>VLOOKUP($K463,УЧАСТНИКИ!$A$5:$K$1101,10,FALSE)</f>
        <v>#N/A</v>
      </c>
      <c r="K463" s="544"/>
    </row>
    <row r="464" spans="1:11" s="366" customFormat="1" ht="25.5" hidden="1" customHeight="1" x14ac:dyDescent="0.25">
      <c r="A464" s="535">
        <v>5</v>
      </c>
      <c r="B464" s="540" t="e">
        <f>VLOOKUP($K464,УЧАСТНИКИ!$A$5:$K$1101,3,FALSE)</f>
        <v>#N/A</v>
      </c>
      <c r="C464" s="541" t="e">
        <f>VLOOKUP($K464,УЧАСТНИКИ!$A$5:$K$1101,4,FALSE)</f>
        <v>#N/A</v>
      </c>
      <c r="D464" s="542" t="e">
        <f>VLOOKUP($K464,УЧАСТНИКИ!$A$5:$K$1101,8,FALSE)</f>
        <v>#N/A</v>
      </c>
      <c r="E464" s="540" t="e">
        <f>VLOOKUP($K464,УЧАСТНИКИ!$A$5:$K$1101,5,FALSE)</f>
        <v>#N/A</v>
      </c>
      <c r="F464" s="543">
        <v>167</v>
      </c>
      <c r="G464" s="543"/>
      <c r="H464" s="537" t="str">
        <f>IF(F464&lt;=ЕВСК!$G$70,"КМС",IF(F464&lt;=ЕВСК!$H$70,"1",IF(F464&lt;=ЕВСК!$I$70,"2",IF(F464&lt;=ЕВСК!$J$70,"3",IF(F464&lt;=ЕВСК!$K$70,"1юн",IF(F464&gt;ЕВСК!$K$70,"б/р"))))))</f>
        <v>2</v>
      </c>
      <c r="I464" s="541"/>
      <c r="J464" s="540" t="e">
        <f>VLOOKUP($K464,УЧАСТНИКИ!$A$5:$K$1101,10,FALSE)</f>
        <v>#N/A</v>
      </c>
      <c r="K464" s="544"/>
    </row>
    <row r="465" spans="1:11" s="366" customFormat="1" ht="25.5" hidden="1" customHeight="1" x14ac:dyDescent="0.25">
      <c r="A465" s="535">
        <v>6</v>
      </c>
      <c r="B465" s="540" t="e">
        <f>VLOOKUP($K465,УЧАСТНИКИ!$A$5:$K$1101,3,FALSE)</f>
        <v>#N/A</v>
      </c>
      <c r="C465" s="541" t="e">
        <f>VLOOKUP($K465,УЧАСТНИКИ!$A$5:$K$1101,4,FALSE)</f>
        <v>#N/A</v>
      </c>
      <c r="D465" s="542" t="e">
        <f>VLOOKUP($K465,УЧАСТНИКИ!$A$5:$K$1101,8,FALSE)</f>
        <v>#N/A</v>
      </c>
      <c r="E465" s="540" t="e">
        <f>VLOOKUP($K465,УЧАСТНИКИ!$A$5:$K$1101,5,FALSE)</f>
        <v>#N/A</v>
      </c>
      <c r="F465" s="543">
        <v>160</v>
      </c>
      <c r="G465" s="543"/>
      <c r="H465" s="537" t="str">
        <f>IF(F465&lt;=ЕВСК!$G$70,"КМС",IF(F465&lt;=ЕВСК!$H$70,"1",IF(F465&lt;=ЕВСК!$I$70,"2",IF(F465&lt;=ЕВСК!$J$70,"3",IF(F465&lt;=ЕВСК!$K$70,"1юн",IF(F465&gt;ЕВСК!$K$70,"б/р"))))))</f>
        <v>2</v>
      </c>
      <c r="I465" s="541"/>
      <c r="J465" s="540" t="e">
        <f>VLOOKUP($K465,УЧАСТНИКИ!$A$5:$K$1101,10,FALSE)</f>
        <v>#N/A</v>
      </c>
      <c r="K465" s="544"/>
    </row>
    <row r="466" spans="1:11" s="366" customFormat="1" ht="25.5" hidden="1" customHeight="1" x14ac:dyDescent="0.25">
      <c r="A466" s="535">
        <v>7</v>
      </c>
      <c r="B466" s="540" t="e">
        <f>VLOOKUP($K466,УЧАСТНИКИ!$A$5:$K$1101,3,FALSE)</f>
        <v>#N/A</v>
      </c>
      <c r="C466" s="541" t="e">
        <f>VLOOKUP($K466,УЧАСТНИКИ!$A$5:$K$1101,4,FALSE)</f>
        <v>#N/A</v>
      </c>
      <c r="D466" s="542" t="e">
        <f>VLOOKUP($K466,УЧАСТНИКИ!$A$5:$K$1101,8,FALSE)</f>
        <v>#N/A</v>
      </c>
      <c r="E466" s="540" t="e">
        <f>VLOOKUP($K466,УЧАСТНИКИ!$A$5:$K$1101,5,FALSE)</f>
        <v>#N/A</v>
      </c>
      <c r="F466" s="543">
        <v>153</v>
      </c>
      <c r="G466" s="543"/>
      <c r="H466" s="537" t="str">
        <f>IF(F466&lt;=ЕВСК!$G$70,"КМС",IF(F466&lt;=ЕВСК!$H$70,"1",IF(F466&lt;=ЕВСК!$I$70,"2",IF(F466&lt;=ЕВСК!$J$70,"3",IF(F466&lt;=ЕВСК!$K$70,"1юн",IF(F466&gt;ЕВСК!$K$70,"б/р"))))))</f>
        <v>2</v>
      </c>
      <c r="I466" s="541"/>
      <c r="J466" s="540" t="e">
        <f>VLOOKUP($K466,УЧАСТНИКИ!$A$5:$K$1101,10,FALSE)</f>
        <v>#N/A</v>
      </c>
      <c r="K466" s="544"/>
    </row>
    <row r="467" spans="1:11" s="366" customFormat="1" ht="25.5" hidden="1" customHeight="1" x14ac:dyDescent="0.25">
      <c r="A467" s="535">
        <v>8</v>
      </c>
      <c r="B467" s="540" t="e">
        <f>VLOOKUP($K467,УЧАСТНИКИ!$A$5:$K$1101,3,FALSE)</f>
        <v>#N/A</v>
      </c>
      <c r="C467" s="541" t="e">
        <f>VLOOKUP($K467,УЧАСТНИКИ!$A$5:$K$1101,4,FALSE)</f>
        <v>#N/A</v>
      </c>
      <c r="D467" s="542" t="e">
        <f>VLOOKUP($K467,УЧАСТНИКИ!$A$5:$K$1101,8,FALSE)</f>
        <v>#N/A</v>
      </c>
      <c r="E467" s="540" t="e">
        <f>VLOOKUP($K467,УЧАСТНИКИ!$A$5:$K$1101,5,FALSE)</f>
        <v>#N/A</v>
      </c>
      <c r="F467" s="543">
        <v>146</v>
      </c>
      <c r="G467" s="543"/>
      <c r="H467" s="537" t="str">
        <f>IF(F467&lt;=ЕВСК!$G$70,"КМС",IF(F467&lt;=ЕВСК!$H$70,"1",IF(F467&lt;=ЕВСК!$I$70,"2",IF(F467&lt;=ЕВСК!$J$70,"3",IF(F467&lt;=ЕВСК!$K$70,"1юн",IF(F467&gt;ЕВСК!$K$70,"б/р"))))))</f>
        <v>2</v>
      </c>
      <c r="I467" s="541"/>
      <c r="J467" s="540" t="e">
        <f>VLOOKUP($K467,УЧАСТНИКИ!$A$5:$K$1101,10,FALSE)</f>
        <v>#N/A</v>
      </c>
      <c r="K467" s="544"/>
    </row>
    <row r="468" spans="1:11" s="366" customFormat="1" ht="25.5" hidden="1" customHeight="1" x14ac:dyDescent="0.25">
      <c r="A468" s="535">
        <v>9</v>
      </c>
      <c r="B468" s="540" t="e">
        <f>VLOOKUP($K468,УЧАСТНИКИ!$A$5:$K$1101,3,FALSE)</f>
        <v>#N/A</v>
      </c>
      <c r="C468" s="541" t="e">
        <f>VLOOKUP($K468,УЧАСТНИКИ!$A$5:$K$1101,4,FALSE)</f>
        <v>#N/A</v>
      </c>
      <c r="D468" s="542" t="e">
        <f>VLOOKUP($K468,УЧАСТНИКИ!$A$5:$K$1101,8,FALSE)</f>
        <v>#N/A</v>
      </c>
      <c r="E468" s="540" t="e">
        <f>VLOOKUP($K468,УЧАСТНИКИ!$A$5:$K$1101,5,FALSE)</f>
        <v>#N/A</v>
      </c>
      <c r="F468" s="543">
        <v>147</v>
      </c>
      <c r="G468" s="543"/>
      <c r="H468" s="537" t="str">
        <f>IF(F468&lt;=ЕВСК!$G$70,"КМС",IF(F468&lt;=ЕВСК!$H$70,"1",IF(F468&lt;=ЕВСК!$I$70,"2",IF(F468&lt;=ЕВСК!$J$70,"3",IF(F468&lt;=ЕВСК!$K$70,"1юн",IF(F468&gt;ЕВСК!$K$70,"б/р"))))))</f>
        <v>2</v>
      </c>
      <c r="I468" s="541"/>
      <c r="J468" s="540" t="e">
        <f>VLOOKUP($K468,УЧАСТНИКИ!$A$5:$K$1101,10,FALSE)</f>
        <v>#N/A</v>
      </c>
      <c r="K468" s="544"/>
    </row>
    <row r="469" spans="1:11" s="366" customFormat="1" ht="25.5" hidden="1" customHeight="1" x14ac:dyDescent="0.25">
      <c r="A469" s="535">
        <v>10</v>
      </c>
      <c r="B469" s="540" t="e">
        <f>VLOOKUP($K469,УЧАСТНИКИ!$A$5:$K$1101,3,FALSE)</f>
        <v>#N/A</v>
      </c>
      <c r="C469" s="541" t="e">
        <f>VLOOKUP($K469,УЧАСТНИКИ!$A$5:$K$1101,4,FALSE)</f>
        <v>#N/A</v>
      </c>
      <c r="D469" s="542" t="e">
        <f>VLOOKUP($K469,УЧАСТНИКИ!$A$5:$K$1101,8,FALSE)</f>
        <v>#N/A</v>
      </c>
      <c r="E469" s="540" t="e">
        <f>VLOOKUP($K469,УЧАСТНИКИ!$A$5:$K$1101,5,FALSE)</f>
        <v>#N/A</v>
      </c>
      <c r="F469" s="543">
        <v>148</v>
      </c>
      <c r="G469" s="543"/>
      <c r="H469" s="537" t="str">
        <f>IF(F469&lt;=ЕВСК!$G$70,"КМС",IF(F469&lt;=ЕВСК!$H$70,"1",IF(F469&lt;=ЕВСК!$I$70,"2",IF(F469&lt;=ЕВСК!$J$70,"3",IF(F469&lt;=ЕВСК!$K$70,"1юн",IF(F469&gt;ЕВСК!$K$70,"б/р"))))))</f>
        <v>2</v>
      </c>
      <c r="I469" s="541"/>
      <c r="J469" s="540" t="e">
        <f>VLOOKUP($K469,УЧАСТНИКИ!$A$5:$K$1101,10,FALSE)</f>
        <v>#N/A</v>
      </c>
      <c r="K469" s="544"/>
    </row>
    <row r="470" spans="1:11" s="366" customFormat="1" ht="25.5" hidden="1" customHeight="1" x14ac:dyDescent="0.25">
      <c r="A470" s="535">
        <v>11</v>
      </c>
      <c r="B470" s="540" t="e">
        <f>VLOOKUP($K470,УЧАСТНИКИ!$A$5:$K$1101,3,FALSE)</f>
        <v>#N/A</v>
      </c>
      <c r="C470" s="541" t="e">
        <f>VLOOKUP($K470,УЧАСТНИКИ!$A$5:$K$1101,4,FALSE)</f>
        <v>#N/A</v>
      </c>
      <c r="D470" s="542" t="e">
        <f>VLOOKUP($K470,УЧАСТНИКИ!$A$5:$K$1101,8,FALSE)</f>
        <v>#N/A</v>
      </c>
      <c r="E470" s="540" t="e">
        <f>VLOOKUP($K470,УЧАСТНИКИ!$A$5:$K$1101,5,FALSE)</f>
        <v>#N/A</v>
      </c>
      <c r="F470" s="543">
        <v>149</v>
      </c>
      <c r="G470" s="543"/>
      <c r="H470" s="537" t="str">
        <f>IF(F470&lt;=ЕВСК!$G$70,"КМС",IF(F470&lt;=ЕВСК!$H$70,"1",IF(F470&lt;=ЕВСК!$I$70,"2",IF(F470&lt;=ЕВСК!$J$70,"3",IF(F470&lt;=ЕВСК!$K$70,"1юн",IF(F470&gt;ЕВСК!$K$70,"б/р"))))))</f>
        <v>2</v>
      </c>
      <c r="I470" s="541"/>
      <c r="J470" s="540" t="e">
        <f>VLOOKUP($K470,УЧАСТНИКИ!$A$5:$K$1101,10,FALSE)</f>
        <v>#N/A</v>
      </c>
      <c r="K470" s="544"/>
    </row>
    <row r="471" spans="1:11" s="366" customFormat="1" ht="25.5" hidden="1" customHeight="1" x14ac:dyDescent="0.25">
      <c r="A471" s="535">
        <v>12</v>
      </c>
      <c r="B471" s="540" t="e">
        <f>VLOOKUP($K471,УЧАСТНИКИ!$A$5:$K$1101,3,FALSE)</f>
        <v>#N/A</v>
      </c>
      <c r="C471" s="541" t="e">
        <f>VLOOKUP($K471,УЧАСТНИКИ!$A$5:$K$1101,4,FALSE)</f>
        <v>#N/A</v>
      </c>
      <c r="D471" s="542" t="e">
        <f>VLOOKUP($K471,УЧАСТНИКИ!$A$5:$K$1101,8,FALSE)</f>
        <v>#N/A</v>
      </c>
      <c r="E471" s="540" t="e">
        <f>VLOOKUP($K471,УЧАСТНИКИ!$A$5:$K$1101,5,FALSE)</f>
        <v>#N/A</v>
      </c>
      <c r="F471" s="543">
        <v>150</v>
      </c>
      <c r="G471" s="543"/>
      <c r="H471" s="537" t="str">
        <f>IF(F471&lt;=ЕВСК!$G$70,"КМС",IF(F471&lt;=ЕВСК!$H$70,"1",IF(F471&lt;=ЕВСК!$I$70,"2",IF(F471&lt;=ЕВСК!$J$70,"3",IF(F471&lt;=ЕВСК!$K$70,"1юн",IF(F471&gt;ЕВСК!$K$70,"б/р"))))))</f>
        <v>2</v>
      </c>
      <c r="I471" s="541"/>
      <c r="J471" s="540" t="e">
        <f>VLOOKUP($K471,УЧАСТНИКИ!$A$5:$K$1101,10,FALSE)</f>
        <v>#N/A</v>
      </c>
      <c r="K471" s="544"/>
    </row>
    <row r="472" spans="1:11" s="366" customFormat="1" ht="25.5" hidden="1" customHeight="1" x14ac:dyDescent="0.25">
      <c r="A472" s="535">
        <v>13</v>
      </c>
      <c r="B472" s="540" t="e">
        <f>VLOOKUP($K472,УЧАСТНИКИ!$A$5:$K$1101,3,FALSE)</f>
        <v>#N/A</v>
      </c>
      <c r="C472" s="541" t="e">
        <f>VLOOKUP($K472,УЧАСТНИКИ!$A$5:$K$1101,4,FALSE)</f>
        <v>#N/A</v>
      </c>
      <c r="D472" s="542" t="e">
        <f>VLOOKUP($K472,УЧАСТНИКИ!$A$5:$K$1101,8,FALSE)</f>
        <v>#N/A</v>
      </c>
      <c r="E472" s="540" t="e">
        <f>VLOOKUP($K472,УЧАСТНИКИ!$A$5:$K$1101,5,FALSE)</f>
        <v>#N/A</v>
      </c>
      <c r="F472" s="543">
        <v>151</v>
      </c>
      <c r="G472" s="543"/>
      <c r="H472" s="537" t="str">
        <f>IF(F472&lt;=ЕВСК!$G$70,"КМС",IF(F472&lt;=ЕВСК!$H$70,"1",IF(F472&lt;=ЕВСК!$I$70,"2",IF(F472&lt;=ЕВСК!$J$70,"3",IF(F472&lt;=ЕВСК!$K$70,"1юн",IF(F472&gt;ЕВСК!$K$70,"б/р"))))))</f>
        <v>2</v>
      </c>
      <c r="I472" s="541"/>
      <c r="J472" s="540" t="e">
        <f>VLOOKUP($K472,УЧАСТНИКИ!$A$5:$K$1101,10,FALSE)</f>
        <v>#N/A</v>
      </c>
      <c r="K472" s="544"/>
    </row>
    <row r="473" spans="1:11" s="366" customFormat="1" ht="25.5" hidden="1" customHeight="1" x14ac:dyDescent="0.25">
      <c r="A473" s="535">
        <v>14</v>
      </c>
      <c r="B473" s="540" t="e">
        <f>VLOOKUP($K473,УЧАСТНИКИ!$A$5:$K$1101,3,FALSE)</f>
        <v>#N/A</v>
      </c>
      <c r="C473" s="541" t="e">
        <f>VLOOKUP($K473,УЧАСТНИКИ!$A$5:$K$1101,4,FALSE)</f>
        <v>#N/A</v>
      </c>
      <c r="D473" s="542" t="e">
        <f>VLOOKUP($K473,УЧАСТНИКИ!$A$5:$K$1101,8,FALSE)</f>
        <v>#N/A</v>
      </c>
      <c r="E473" s="540" t="e">
        <f>VLOOKUP($K473,УЧАСТНИКИ!$A$5:$K$1101,5,FALSE)</f>
        <v>#N/A</v>
      </c>
      <c r="F473" s="543">
        <v>152</v>
      </c>
      <c r="G473" s="543"/>
      <c r="H473" s="537" t="str">
        <f>IF(F473&lt;=ЕВСК!$G$70,"КМС",IF(F473&lt;=ЕВСК!$H$70,"1",IF(F473&lt;=ЕВСК!$I$70,"2",IF(F473&lt;=ЕВСК!$J$70,"3",IF(F473&lt;=ЕВСК!$K$70,"1юн",IF(F473&gt;ЕВСК!$K$70,"б/р"))))))</f>
        <v>2</v>
      </c>
      <c r="I473" s="541"/>
      <c r="J473" s="540" t="e">
        <f>VLOOKUP($K473,УЧАСТНИКИ!$A$5:$K$1101,10,FALSE)</f>
        <v>#N/A</v>
      </c>
      <c r="K473" s="544"/>
    </row>
    <row r="474" spans="1:11" s="366" customFormat="1" ht="25.5" hidden="1" customHeight="1" x14ac:dyDescent="0.25">
      <c r="A474" s="535">
        <v>15</v>
      </c>
      <c r="B474" s="540" t="e">
        <f>VLOOKUP($K474,УЧАСТНИКИ!$A$5:$K$1101,3,FALSE)</f>
        <v>#N/A</v>
      </c>
      <c r="C474" s="541" t="e">
        <f>VLOOKUP($K474,УЧАСТНИКИ!$A$5:$K$1101,4,FALSE)</f>
        <v>#N/A</v>
      </c>
      <c r="D474" s="542" t="e">
        <f>VLOOKUP($K474,УЧАСТНИКИ!$A$5:$K$1101,8,FALSE)</f>
        <v>#N/A</v>
      </c>
      <c r="E474" s="540" t="e">
        <f>VLOOKUP($K474,УЧАСТНИКИ!$A$5:$K$1101,5,FALSE)</f>
        <v>#N/A</v>
      </c>
      <c r="F474" s="543">
        <v>153</v>
      </c>
      <c r="G474" s="543"/>
      <c r="H474" s="537" t="str">
        <f>IF(F474&lt;=ЕВСК!$G$70,"КМС",IF(F474&lt;=ЕВСК!$H$70,"1",IF(F474&lt;=ЕВСК!$I$70,"2",IF(F474&lt;=ЕВСК!$J$70,"3",IF(F474&lt;=ЕВСК!$K$70,"1юн",IF(F474&gt;ЕВСК!$K$70,"б/р"))))))</f>
        <v>2</v>
      </c>
      <c r="I474" s="541"/>
      <c r="J474" s="540" t="e">
        <f>VLOOKUP($K474,УЧАСТНИКИ!$A$5:$K$1101,10,FALSE)</f>
        <v>#N/A</v>
      </c>
      <c r="K474" s="544"/>
    </row>
    <row r="475" spans="1:11" s="366" customFormat="1" ht="25.5" hidden="1" customHeight="1" x14ac:dyDescent="0.25">
      <c r="A475" s="535">
        <v>16</v>
      </c>
      <c r="B475" s="540" t="e">
        <f>VLOOKUP($K475,УЧАСТНИКИ!$A$5:$K$1101,3,FALSE)</f>
        <v>#N/A</v>
      </c>
      <c r="C475" s="541" t="e">
        <f>VLOOKUP($K475,УЧАСТНИКИ!$A$5:$K$1101,4,FALSE)</f>
        <v>#N/A</v>
      </c>
      <c r="D475" s="542" t="e">
        <f>VLOOKUP($K475,УЧАСТНИКИ!$A$5:$K$1101,8,FALSE)</f>
        <v>#N/A</v>
      </c>
      <c r="E475" s="540" t="e">
        <f>VLOOKUP($K475,УЧАСТНИКИ!$A$5:$K$1101,5,FALSE)</f>
        <v>#N/A</v>
      </c>
      <c r="F475" s="543">
        <v>154</v>
      </c>
      <c r="G475" s="543"/>
      <c r="H475" s="537" t="str">
        <f>IF(F475&lt;=ЕВСК!$G$70,"КМС",IF(F475&lt;=ЕВСК!$H$70,"1",IF(F475&lt;=ЕВСК!$I$70,"2",IF(F475&lt;=ЕВСК!$J$70,"3",IF(F475&lt;=ЕВСК!$K$70,"1юн",IF(F475&gt;ЕВСК!$K$70,"б/р"))))))</f>
        <v>2</v>
      </c>
      <c r="I475" s="541"/>
      <c r="J475" s="540" t="e">
        <f>VLOOKUP($K475,УЧАСТНИКИ!$A$5:$K$1101,10,FALSE)</f>
        <v>#N/A</v>
      </c>
      <c r="K475" s="544"/>
    </row>
    <row r="476" spans="1:11" s="366" customFormat="1" ht="25.5" hidden="1" customHeight="1" x14ac:dyDescent="0.25">
      <c r="A476" s="535">
        <v>17</v>
      </c>
      <c r="B476" s="540" t="e">
        <f>VLOOKUP($K476,УЧАСТНИКИ!$A$5:$K$1101,3,FALSE)</f>
        <v>#N/A</v>
      </c>
      <c r="C476" s="541" t="e">
        <f>VLOOKUP($K476,УЧАСТНИКИ!$A$5:$K$1101,4,FALSE)</f>
        <v>#N/A</v>
      </c>
      <c r="D476" s="542" t="e">
        <f>VLOOKUP($K476,УЧАСТНИКИ!$A$5:$K$1101,8,FALSE)</f>
        <v>#N/A</v>
      </c>
      <c r="E476" s="540" t="e">
        <f>VLOOKUP($K476,УЧАСТНИКИ!$A$5:$K$1101,5,FALSE)</f>
        <v>#N/A</v>
      </c>
      <c r="F476" s="543">
        <v>155</v>
      </c>
      <c r="G476" s="543"/>
      <c r="H476" s="537" t="str">
        <f>IF(F476&lt;=ЕВСК!$G$70,"КМС",IF(F476&lt;=ЕВСК!$H$70,"1",IF(F476&lt;=ЕВСК!$I$70,"2",IF(F476&lt;=ЕВСК!$J$70,"3",IF(F476&lt;=ЕВСК!$K$70,"1юн",IF(F476&gt;ЕВСК!$K$70,"б/р"))))))</f>
        <v>2</v>
      </c>
      <c r="I476" s="541"/>
      <c r="J476" s="540" t="e">
        <f>VLOOKUP($K476,УЧАСТНИКИ!$A$5:$K$1101,10,FALSE)</f>
        <v>#N/A</v>
      </c>
      <c r="K476" s="544"/>
    </row>
    <row r="477" spans="1:11" s="366" customFormat="1" ht="25.5" hidden="1" customHeight="1" x14ac:dyDescent="0.25">
      <c r="A477" s="535">
        <v>18</v>
      </c>
      <c r="B477" s="540" t="e">
        <f>VLOOKUP($K477,УЧАСТНИКИ!$A$5:$K$1101,3,FALSE)</f>
        <v>#N/A</v>
      </c>
      <c r="C477" s="541" t="e">
        <f>VLOOKUP($K477,УЧАСТНИКИ!$A$5:$K$1101,4,FALSE)</f>
        <v>#N/A</v>
      </c>
      <c r="D477" s="542" t="e">
        <f>VLOOKUP($K477,УЧАСТНИКИ!$A$5:$K$1101,8,FALSE)</f>
        <v>#N/A</v>
      </c>
      <c r="E477" s="540" t="e">
        <f>VLOOKUP($K477,УЧАСТНИКИ!$A$5:$K$1101,5,FALSE)</f>
        <v>#N/A</v>
      </c>
      <c r="F477" s="543">
        <v>156</v>
      </c>
      <c r="G477" s="543"/>
      <c r="H477" s="537" t="str">
        <f>IF(F477&lt;=ЕВСК!$G$70,"КМС",IF(F477&lt;=ЕВСК!$H$70,"1",IF(F477&lt;=ЕВСК!$I$70,"2",IF(F477&lt;=ЕВСК!$J$70,"3",IF(F477&lt;=ЕВСК!$K$70,"1юн",IF(F477&gt;ЕВСК!$K$70,"б/р"))))))</f>
        <v>2</v>
      </c>
      <c r="I477" s="541"/>
      <c r="J477" s="540" t="e">
        <f>VLOOKUP($K477,УЧАСТНИКИ!$A$5:$K$1101,10,FALSE)</f>
        <v>#N/A</v>
      </c>
      <c r="K477" s="544"/>
    </row>
    <row r="478" spans="1:11" s="366" customFormat="1" ht="25.5" hidden="1" customHeight="1" x14ac:dyDescent="0.25">
      <c r="A478" s="535">
        <v>19</v>
      </c>
      <c r="B478" s="540" t="e">
        <f>VLOOKUP($K478,УЧАСТНИКИ!$A$5:$K$1101,3,FALSE)</f>
        <v>#N/A</v>
      </c>
      <c r="C478" s="541" t="e">
        <f>VLOOKUP($K478,УЧАСТНИКИ!$A$5:$K$1101,4,FALSE)</f>
        <v>#N/A</v>
      </c>
      <c r="D478" s="542" t="e">
        <f>VLOOKUP($K478,УЧАСТНИКИ!$A$5:$K$1101,8,FALSE)</f>
        <v>#N/A</v>
      </c>
      <c r="E478" s="540" t="e">
        <f>VLOOKUP($K478,УЧАСТНИКИ!$A$5:$K$1101,5,FALSE)</f>
        <v>#N/A</v>
      </c>
      <c r="F478" s="543">
        <v>157</v>
      </c>
      <c r="G478" s="543"/>
      <c r="H478" s="537" t="str">
        <f>IF(F478&lt;=ЕВСК!$G$70,"КМС",IF(F478&lt;=ЕВСК!$H$70,"1",IF(F478&lt;=ЕВСК!$I$70,"2",IF(F478&lt;=ЕВСК!$J$70,"3",IF(F478&lt;=ЕВСК!$K$70,"1юн",IF(F478&gt;ЕВСК!$K$70,"б/р"))))))</f>
        <v>2</v>
      </c>
      <c r="I478" s="541"/>
      <c r="J478" s="540" t="e">
        <f>VLOOKUP($K478,УЧАСТНИКИ!$A$5:$K$1101,10,FALSE)</f>
        <v>#N/A</v>
      </c>
      <c r="K478" s="544"/>
    </row>
    <row r="479" spans="1:11" s="366" customFormat="1" ht="25.5" hidden="1" customHeight="1" x14ac:dyDescent="0.25">
      <c r="A479" s="535">
        <v>20</v>
      </c>
      <c r="B479" s="540" t="e">
        <f>VLOOKUP($K479,УЧАСТНИКИ!$A$5:$K$1101,3,FALSE)</f>
        <v>#N/A</v>
      </c>
      <c r="C479" s="541" t="e">
        <f>VLOOKUP($K479,УЧАСТНИКИ!$A$5:$K$1101,4,FALSE)</f>
        <v>#N/A</v>
      </c>
      <c r="D479" s="542" t="e">
        <f>VLOOKUP($K479,УЧАСТНИКИ!$A$5:$K$1101,8,FALSE)</f>
        <v>#N/A</v>
      </c>
      <c r="E479" s="540" t="e">
        <f>VLOOKUP($K479,УЧАСТНИКИ!$A$5:$K$1101,5,FALSE)</f>
        <v>#N/A</v>
      </c>
      <c r="F479" s="543">
        <v>158</v>
      </c>
      <c r="G479" s="543"/>
      <c r="H479" s="537" t="str">
        <f>IF(F479&lt;=ЕВСК!$G$70,"КМС",IF(F479&lt;=ЕВСК!$H$70,"1",IF(F479&lt;=ЕВСК!$I$70,"2",IF(F479&lt;=ЕВСК!$J$70,"3",IF(F479&lt;=ЕВСК!$K$70,"1юн",IF(F479&gt;ЕВСК!$K$70,"б/р"))))))</f>
        <v>2</v>
      </c>
      <c r="I479" s="541"/>
      <c r="J479" s="540" t="e">
        <f>VLOOKUP($K479,УЧАСТНИКИ!$A$5:$K$1101,10,FALSE)</f>
        <v>#N/A</v>
      </c>
      <c r="K479" s="544"/>
    </row>
    <row r="480" spans="1:11" s="366" customFormat="1" ht="25.5" hidden="1" customHeight="1" x14ac:dyDescent="0.25">
      <c r="A480" s="535">
        <v>21</v>
      </c>
      <c r="B480" s="540" t="e">
        <f>VLOOKUP($K480,УЧАСТНИКИ!$A$5:$K$1101,3,FALSE)</f>
        <v>#N/A</v>
      </c>
      <c r="C480" s="541" t="e">
        <f>VLOOKUP($K480,УЧАСТНИКИ!$A$5:$K$1101,4,FALSE)</f>
        <v>#N/A</v>
      </c>
      <c r="D480" s="542" t="e">
        <f>VLOOKUP($K480,УЧАСТНИКИ!$A$5:$K$1101,8,FALSE)</f>
        <v>#N/A</v>
      </c>
      <c r="E480" s="540" t="e">
        <f>VLOOKUP($K480,УЧАСТНИКИ!$A$5:$K$1101,5,FALSE)</f>
        <v>#N/A</v>
      </c>
      <c r="F480" s="543">
        <v>159</v>
      </c>
      <c r="G480" s="543"/>
      <c r="H480" s="537" t="str">
        <f>IF(F480&lt;=ЕВСК!$G$70,"КМС",IF(F480&lt;=ЕВСК!$H$70,"1",IF(F480&lt;=ЕВСК!$I$70,"2",IF(F480&lt;=ЕВСК!$J$70,"3",IF(F480&lt;=ЕВСК!$K$70,"1юн",IF(F480&gt;ЕВСК!$K$70,"б/р"))))))</f>
        <v>2</v>
      </c>
      <c r="I480" s="541"/>
      <c r="J480" s="540" t="e">
        <f>VLOOKUP($K480,УЧАСТНИКИ!$A$5:$K$1101,10,FALSE)</f>
        <v>#N/A</v>
      </c>
      <c r="K480" s="544"/>
    </row>
    <row r="481" spans="1:11" s="366" customFormat="1" ht="25.5" hidden="1" customHeight="1" x14ac:dyDescent="0.25">
      <c r="A481" s="535">
        <v>22</v>
      </c>
      <c r="B481" s="540" t="e">
        <f>VLOOKUP($K481,УЧАСТНИКИ!$A$5:$K$1101,3,FALSE)</f>
        <v>#N/A</v>
      </c>
      <c r="C481" s="541" t="e">
        <f>VLOOKUP($K481,УЧАСТНИКИ!$A$5:$K$1101,4,FALSE)</f>
        <v>#N/A</v>
      </c>
      <c r="D481" s="542" t="e">
        <f>VLOOKUP($K481,УЧАСТНИКИ!$A$5:$K$1101,8,FALSE)</f>
        <v>#N/A</v>
      </c>
      <c r="E481" s="540" t="e">
        <f>VLOOKUP($K481,УЧАСТНИКИ!$A$5:$K$1101,5,FALSE)</f>
        <v>#N/A</v>
      </c>
      <c r="F481" s="543">
        <v>160</v>
      </c>
      <c r="G481" s="543"/>
      <c r="H481" s="537" t="str">
        <f>IF(F481&lt;=ЕВСК!$G$70,"КМС",IF(F481&lt;=ЕВСК!$H$70,"1",IF(F481&lt;=ЕВСК!$I$70,"2",IF(F481&lt;=ЕВСК!$J$70,"3",IF(F481&lt;=ЕВСК!$K$70,"1юн",IF(F481&gt;ЕВСК!$K$70,"б/р"))))))</f>
        <v>2</v>
      </c>
      <c r="I481" s="541"/>
      <c r="J481" s="540" t="e">
        <f>VLOOKUP($K481,УЧАСТНИКИ!$A$5:$K$1101,10,FALSE)</f>
        <v>#N/A</v>
      </c>
      <c r="K481" s="544"/>
    </row>
    <row r="482" spans="1:11" s="366" customFormat="1" ht="25.5" hidden="1" customHeight="1" x14ac:dyDescent="0.25">
      <c r="A482" s="535">
        <v>23</v>
      </c>
      <c r="B482" s="540" t="e">
        <f>VLOOKUP($K482,УЧАСТНИКИ!$A$5:$K$1101,3,FALSE)</f>
        <v>#N/A</v>
      </c>
      <c r="C482" s="541" t="e">
        <f>VLOOKUP($K482,УЧАСТНИКИ!$A$5:$K$1101,4,FALSE)</f>
        <v>#N/A</v>
      </c>
      <c r="D482" s="542" t="e">
        <f>VLOOKUP($K482,УЧАСТНИКИ!$A$5:$K$1101,8,FALSE)</f>
        <v>#N/A</v>
      </c>
      <c r="E482" s="540" t="e">
        <f>VLOOKUP($K482,УЧАСТНИКИ!$A$5:$K$1101,5,FALSE)</f>
        <v>#N/A</v>
      </c>
      <c r="F482" s="543">
        <v>161</v>
      </c>
      <c r="G482" s="543"/>
      <c r="H482" s="537" t="str">
        <f>IF(F482&lt;=ЕВСК!$G$70,"КМС",IF(F482&lt;=ЕВСК!$H$70,"1",IF(F482&lt;=ЕВСК!$I$70,"2",IF(F482&lt;=ЕВСК!$J$70,"3",IF(F482&lt;=ЕВСК!$K$70,"1юн",IF(F482&gt;ЕВСК!$K$70,"б/р"))))))</f>
        <v>2</v>
      </c>
      <c r="I482" s="541"/>
      <c r="J482" s="540" t="e">
        <f>VLOOKUP($K482,УЧАСТНИКИ!$A$5:$K$1101,10,FALSE)</f>
        <v>#N/A</v>
      </c>
      <c r="K482" s="544"/>
    </row>
    <row r="483" spans="1:11" s="366" customFormat="1" ht="25.5" hidden="1" customHeight="1" x14ac:dyDescent="0.25">
      <c r="A483" s="535">
        <v>24</v>
      </c>
      <c r="B483" s="540" t="e">
        <f>VLOOKUP($K483,УЧАСТНИКИ!$A$5:$K$1101,3,FALSE)</f>
        <v>#N/A</v>
      </c>
      <c r="C483" s="541" t="e">
        <f>VLOOKUP($K483,УЧАСТНИКИ!$A$5:$K$1101,4,FALSE)</f>
        <v>#N/A</v>
      </c>
      <c r="D483" s="542" t="e">
        <f>VLOOKUP($K483,УЧАСТНИКИ!$A$5:$K$1101,8,FALSE)</f>
        <v>#N/A</v>
      </c>
      <c r="E483" s="540" t="e">
        <f>VLOOKUP($K483,УЧАСТНИКИ!$A$5:$K$1101,5,FALSE)</f>
        <v>#N/A</v>
      </c>
      <c r="F483" s="543">
        <v>162</v>
      </c>
      <c r="G483" s="543"/>
      <c r="H483" s="537" t="str">
        <f>IF(F483&lt;=ЕВСК!$G$70,"КМС",IF(F483&lt;=ЕВСК!$H$70,"1",IF(F483&lt;=ЕВСК!$I$70,"2",IF(F483&lt;=ЕВСК!$J$70,"3",IF(F483&lt;=ЕВСК!$K$70,"1юн",IF(F483&gt;ЕВСК!$K$70,"б/р"))))))</f>
        <v>2</v>
      </c>
      <c r="I483" s="541"/>
      <c r="J483" s="540" t="e">
        <f>VLOOKUP($K483,УЧАСТНИКИ!$A$5:$K$1101,10,FALSE)</f>
        <v>#N/A</v>
      </c>
      <c r="K483" s="544"/>
    </row>
    <row r="484" spans="1:11" s="366" customFormat="1" ht="25.5" hidden="1" customHeight="1" x14ac:dyDescent="0.25">
      <c r="A484" s="535">
        <v>25</v>
      </c>
      <c r="B484" s="540" t="e">
        <f>VLOOKUP($K484,УЧАСТНИКИ!$A$5:$K$1101,3,FALSE)</f>
        <v>#N/A</v>
      </c>
      <c r="C484" s="541" t="e">
        <f>VLOOKUP($K484,УЧАСТНИКИ!$A$5:$K$1101,4,FALSE)</f>
        <v>#N/A</v>
      </c>
      <c r="D484" s="542" t="e">
        <f>VLOOKUP($K484,УЧАСТНИКИ!$A$5:$K$1101,8,FALSE)</f>
        <v>#N/A</v>
      </c>
      <c r="E484" s="540" t="e">
        <f>VLOOKUP($K484,УЧАСТНИКИ!$A$5:$K$1101,5,FALSE)</f>
        <v>#N/A</v>
      </c>
      <c r="F484" s="543">
        <v>163</v>
      </c>
      <c r="G484" s="543"/>
      <c r="H484" s="537" t="str">
        <f>IF(F484&lt;=ЕВСК!$G$70,"КМС",IF(F484&lt;=ЕВСК!$H$70,"1",IF(F484&lt;=ЕВСК!$I$70,"2",IF(F484&lt;=ЕВСК!$J$70,"3",IF(F484&lt;=ЕВСК!$K$70,"1юн",IF(F484&gt;ЕВСК!$K$70,"б/р"))))))</f>
        <v>2</v>
      </c>
      <c r="I484" s="541"/>
      <c r="J484" s="540" t="e">
        <f>VLOOKUP($K484,УЧАСТНИКИ!$A$5:$K$1101,10,FALSE)</f>
        <v>#N/A</v>
      </c>
      <c r="K484" s="544"/>
    </row>
    <row r="485" spans="1:11" s="366" customFormat="1" ht="25.5" hidden="1" customHeight="1" x14ac:dyDescent="0.25">
      <c r="A485" s="535">
        <v>26</v>
      </c>
      <c r="B485" s="540" t="e">
        <f>VLOOKUP($K485,УЧАСТНИКИ!$A$5:$K$1101,3,FALSE)</f>
        <v>#N/A</v>
      </c>
      <c r="C485" s="541" t="e">
        <f>VLOOKUP($K485,УЧАСТНИКИ!$A$5:$K$1101,4,FALSE)</f>
        <v>#N/A</v>
      </c>
      <c r="D485" s="542" t="e">
        <f>VLOOKUP($K485,УЧАСТНИКИ!$A$5:$K$1101,8,FALSE)</f>
        <v>#N/A</v>
      </c>
      <c r="E485" s="540" t="e">
        <f>VLOOKUP($K485,УЧАСТНИКИ!$A$5:$K$1101,5,FALSE)</f>
        <v>#N/A</v>
      </c>
      <c r="F485" s="543">
        <v>164</v>
      </c>
      <c r="G485" s="543"/>
      <c r="H485" s="537" t="str">
        <f>IF(F485&lt;=ЕВСК!$G$70,"КМС",IF(F485&lt;=ЕВСК!$H$70,"1",IF(F485&lt;=ЕВСК!$I$70,"2",IF(F485&lt;=ЕВСК!$J$70,"3",IF(F485&lt;=ЕВСК!$K$70,"1юн",IF(F485&gt;ЕВСК!$K$70,"б/р"))))))</f>
        <v>2</v>
      </c>
      <c r="I485" s="541"/>
      <c r="J485" s="540" t="e">
        <f>VLOOKUP($K485,УЧАСТНИКИ!$A$5:$K$1101,10,FALSE)</f>
        <v>#N/A</v>
      </c>
      <c r="K485" s="544"/>
    </row>
    <row r="486" spans="1:11" s="366" customFormat="1" ht="25.5" hidden="1" customHeight="1" x14ac:dyDescent="0.25">
      <c r="A486" s="535">
        <v>27</v>
      </c>
      <c r="B486" s="540" t="e">
        <f>VLOOKUP($K486,УЧАСТНИКИ!$A$5:$K$1101,3,FALSE)</f>
        <v>#N/A</v>
      </c>
      <c r="C486" s="541" t="e">
        <f>VLOOKUP($K486,УЧАСТНИКИ!$A$5:$K$1101,4,FALSE)</f>
        <v>#N/A</v>
      </c>
      <c r="D486" s="542" t="e">
        <f>VLOOKUP($K486,УЧАСТНИКИ!$A$5:$K$1101,8,FALSE)</f>
        <v>#N/A</v>
      </c>
      <c r="E486" s="540" t="e">
        <f>VLOOKUP($K486,УЧАСТНИКИ!$A$5:$K$1101,5,FALSE)</f>
        <v>#N/A</v>
      </c>
      <c r="F486" s="543">
        <v>165</v>
      </c>
      <c r="G486" s="543"/>
      <c r="H486" s="537" t="str">
        <f>IF(F486&lt;=ЕВСК!$G$70,"КМС",IF(F486&lt;=ЕВСК!$H$70,"1",IF(F486&lt;=ЕВСК!$I$70,"2",IF(F486&lt;=ЕВСК!$J$70,"3",IF(F486&lt;=ЕВСК!$K$70,"1юн",IF(F486&gt;ЕВСК!$K$70,"б/р"))))))</f>
        <v>2</v>
      </c>
      <c r="I486" s="541"/>
      <c r="J486" s="540" t="e">
        <f>VLOOKUP($K486,УЧАСТНИКИ!$A$5:$K$1101,10,FALSE)</f>
        <v>#N/A</v>
      </c>
      <c r="K486" s="544"/>
    </row>
    <row r="487" spans="1:11" s="366" customFormat="1" ht="25.5" hidden="1" customHeight="1" x14ac:dyDescent="0.25">
      <c r="A487" s="535">
        <v>28</v>
      </c>
      <c r="B487" s="540" t="e">
        <f>VLOOKUP($K487,УЧАСТНИКИ!$A$5:$K$1101,3,FALSE)</f>
        <v>#N/A</v>
      </c>
      <c r="C487" s="541" t="e">
        <f>VLOOKUP($K487,УЧАСТНИКИ!$A$5:$K$1101,4,FALSE)</f>
        <v>#N/A</v>
      </c>
      <c r="D487" s="542" t="e">
        <f>VLOOKUP($K487,УЧАСТНИКИ!$A$5:$K$1101,8,FALSE)</f>
        <v>#N/A</v>
      </c>
      <c r="E487" s="540" t="e">
        <f>VLOOKUP($K487,УЧАСТНИКИ!$A$5:$K$1101,5,FALSE)</f>
        <v>#N/A</v>
      </c>
      <c r="F487" s="543">
        <v>166</v>
      </c>
      <c r="G487" s="543"/>
      <c r="H487" s="537" t="str">
        <f>IF(F487&lt;=ЕВСК!$G$70,"КМС",IF(F487&lt;=ЕВСК!$H$70,"1",IF(F487&lt;=ЕВСК!$I$70,"2",IF(F487&lt;=ЕВСК!$J$70,"3",IF(F487&lt;=ЕВСК!$K$70,"1юн",IF(F487&gt;ЕВСК!$K$70,"б/р"))))))</f>
        <v>2</v>
      </c>
      <c r="I487" s="541"/>
      <c r="J487" s="540" t="e">
        <f>VLOOKUP($K487,УЧАСТНИКИ!$A$5:$K$1101,10,FALSE)</f>
        <v>#N/A</v>
      </c>
      <c r="K487" s="544"/>
    </row>
    <row r="488" spans="1:11" s="366" customFormat="1" ht="25.5" hidden="1" customHeight="1" x14ac:dyDescent="0.25">
      <c r="A488" s="535">
        <v>29</v>
      </c>
      <c r="B488" s="540" t="e">
        <f>VLOOKUP($K488,УЧАСТНИКИ!$A$5:$K$1101,3,FALSE)</f>
        <v>#N/A</v>
      </c>
      <c r="C488" s="541" t="e">
        <f>VLOOKUP($K488,УЧАСТНИКИ!$A$5:$K$1101,4,FALSE)</f>
        <v>#N/A</v>
      </c>
      <c r="D488" s="542" t="e">
        <f>VLOOKUP($K488,УЧАСТНИКИ!$A$5:$K$1101,8,FALSE)</f>
        <v>#N/A</v>
      </c>
      <c r="E488" s="540" t="e">
        <f>VLOOKUP($K488,УЧАСТНИКИ!$A$5:$K$1101,5,FALSE)</f>
        <v>#N/A</v>
      </c>
      <c r="F488" s="543">
        <v>167</v>
      </c>
      <c r="G488" s="543"/>
      <c r="H488" s="537" t="str">
        <f>IF(F488&lt;=ЕВСК!$G$70,"КМС",IF(F488&lt;=ЕВСК!$H$70,"1",IF(F488&lt;=ЕВСК!$I$70,"2",IF(F488&lt;=ЕВСК!$J$70,"3",IF(F488&lt;=ЕВСК!$K$70,"1юн",IF(F488&gt;ЕВСК!$K$70,"б/р"))))))</f>
        <v>2</v>
      </c>
      <c r="I488" s="541"/>
      <c r="J488" s="540" t="e">
        <f>VLOOKUP($K488,УЧАСТНИКИ!$A$5:$K$1101,10,FALSE)</f>
        <v>#N/A</v>
      </c>
      <c r="K488" s="544"/>
    </row>
    <row r="489" spans="1:11" s="366" customFormat="1" ht="25.5" hidden="1" customHeight="1" x14ac:dyDescent="0.25">
      <c r="A489" s="535">
        <v>30</v>
      </c>
      <c r="B489" s="540" t="e">
        <f>VLOOKUP($K489,УЧАСТНИКИ!$A$5:$K$1101,3,FALSE)</f>
        <v>#N/A</v>
      </c>
      <c r="C489" s="541" t="e">
        <f>VLOOKUP($K489,УЧАСТНИКИ!$A$5:$K$1101,4,FALSE)</f>
        <v>#N/A</v>
      </c>
      <c r="D489" s="542" t="e">
        <f>VLOOKUP($K489,УЧАСТНИКИ!$A$5:$K$1101,8,FALSE)</f>
        <v>#N/A</v>
      </c>
      <c r="E489" s="540" t="e">
        <f>VLOOKUP($K489,УЧАСТНИКИ!$A$5:$K$1101,5,FALSE)</f>
        <v>#N/A</v>
      </c>
      <c r="F489" s="543">
        <v>168</v>
      </c>
      <c r="G489" s="543"/>
      <c r="H489" s="537" t="str">
        <f>IF(F489&lt;=ЕВСК!$G$70,"КМС",IF(F489&lt;=ЕВСК!$H$70,"1",IF(F489&lt;=ЕВСК!$I$70,"2",IF(F489&lt;=ЕВСК!$J$70,"3",IF(F489&lt;=ЕВСК!$K$70,"1юн",IF(F489&gt;ЕВСК!$K$70,"б/р"))))))</f>
        <v>2</v>
      </c>
      <c r="I489" s="541"/>
      <c r="J489" s="540" t="e">
        <f>VLOOKUP($K489,УЧАСТНИКИ!$A$5:$K$1101,10,FALSE)</f>
        <v>#N/A</v>
      </c>
      <c r="K489" s="544"/>
    </row>
    <row r="490" spans="1:11" s="366" customFormat="1" ht="25.5" hidden="1" customHeight="1" x14ac:dyDescent="0.25">
      <c r="A490" s="535">
        <v>31</v>
      </c>
      <c r="B490" s="540" t="e">
        <f>VLOOKUP($K490,УЧАСТНИКИ!$A$5:$K$1101,3,FALSE)</f>
        <v>#N/A</v>
      </c>
      <c r="C490" s="541" t="e">
        <f>VLOOKUP($K490,УЧАСТНИКИ!$A$5:$K$1101,4,FALSE)</f>
        <v>#N/A</v>
      </c>
      <c r="D490" s="542" t="e">
        <f>VLOOKUP($K490,УЧАСТНИКИ!$A$5:$K$1101,8,FALSE)</f>
        <v>#N/A</v>
      </c>
      <c r="E490" s="540" t="e">
        <f>VLOOKUP($K490,УЧАСТНИКИ!$A$5:$K$1101,5,FALSE)</f>
        <v>#N/A</v>
      </c>
      <c r="F490" s="543">
        <v>169</v>
      </c>
      <c r="G490" s="543"/>
      <c r="H490" s="537" t="str">
        <f>IF(F490&lt;=ЕВСК!$G$70,"КМС",IF(F490&lt;=ЕВСК!$H$70,"1",IF(F490&lt;=ЕВСК!$I$70,"2",IF(F490&lt;=ЕВСК!$J$70,"3",IF(F490&lt;=ЕВСК!$K$70,"1юн",IF(F490&gt;ЕВСК!$K$70,"б/р"))))))</f>
        <v>2</v>
      </c>
      <c r="I490" s="541"/>
      <c r="J490" s="540" t="e">
        <f>VLOOKUP($K490,УЧАСТНИКИ!$A$5:$K$1101,10,FALSE)</f>
        <v>#N/A</v>
      </c>
      <c r="K490" s="544"/>
    </row>
    <row r="491" spans="1:11" s="366" customFormat="1" ht="25.5" hidden="1" customHeight="1" x14ac:dyDescent="0.25">
      <c r="A491" s="535">
        <v>32</v>
      </c>
      <c r="B491" s="540" t="e">
        <f>VLOOKUP($K491,УЧАСТНИКИ!$A$5:$K$1101,3,FALSE)</f>
        <v>#N/A</v>
      </c>
      <c r="C491" s="541" t="e">
        <f>VLOOKUP($K491,УЧАСТНИКИ!$A$5:$K$1101,4,FALSE)</f>
        <v>#N/A</v>
      </c>
      <c r="D491" s="542" t="e">
        <f>VLOOKUP($K491,УЧАСТНИКИ!$A$5:$K$1101,8,FALSE)</f>
        <v>#N/A</v>
      </c>
      <c r="E491" s="540" t="e">
        <f>VLOOKUP($K491,УЧАСТНИКИ!$A$5:$K$1101,5,FALSE)</f>
        <v>#N/A</v>
      </c>
      <c r="F491" s="543">
        <v>170</v>
      </c>
      <c r="G491" s="543"/>
      <c r="H491" s="537" t="str">
        <f>IF(F491&lt;=ЕВСК!$G$70,"КМС",IF(F491&lt;=ЕВСК!$H$70,"1",IF(F491&lt;=ЕВСК!$I$70,"2",IF(F491&lt;=ЕВСК!$J$70,"3",IF(F491&lt;=ЕВСК!$K$70,"1юн",IF(F491&gt;ЕВСК!$K$70,"б/р"))))))</f>
        <v>2</v>
      </c>
      <c r="I491" s="541"/>
      <c r="J491" s="540" t="e">
        <f>VLOOKUP($K491,УЧАСТНИКИ!$A$5:$K$1101,10,FALSE)</f>
        <v>#N/A</v>
      </c>
      <c r="K491" s="544"/>
    </row>
    <row r="492" spans="1:11" s="366" customFormat="1" ht="25.5" hidden="1" customHeight="1" x14ac:dyDescent="0.25">
      <c r="A492" s="535">
        <v>33</v>
      </c>
      <c r="B492" s="540" t="e">
        <f>VLOOKUP($K492,УЧАСТНИКИ!$A$5:$K$1101,3,FALSE)</f>
        <v>#N/A</v>
      </c>
      <c r="C492" s="541" t="e">
        <f>VLOOKUP($K492,УЧАСТНИКИ!$A$5:$K$1101,4,FALSE)</f>
        <v>#N/A</v>
      </c>
      <c r="D492" s="542" t="e">
        <f>VLOOKUP($K492,УЧАСТНИКИ!$A$5:$K$1101,8,FALSE)</f>
        <v>#N/A</v>
      </c>
      <c r="E492" s="540" t="e">
        <f>VLOOKUP($K492,УЧАСТНИКИ!$A$5:$K$1101,5,FALSE)</f>
        <v>#N/A</v>
      </c>
      <c r="F492" s="543">
        <v>171</v>
      </c>
      <c r="G492" s="543"/>
      <c r="H492" s="537" t="str">
        <f>IF(F492&lt;=ЕВСК!$G$70,"КМС",IF(F492&lt;=ЕВСК!$H$70,"1",IF(F492&lt;=ЕВСК!$I$70,"2",IF(F492&lt;=ЕВСК!$J$70,"3",IF(F492&lt;=ЕВСК!$K$70,"1юн",IF(F492&gt;ЕВСК!$K$70,"б/р"))))))</f>
        <v>2</v>
      </c>
      <c r="I492" s="541"/>
      <c r="J492" s="540" t="e">
        <f>VLOOKUP($K492,УЧАСТНИКИ!$A$5:$K$1101,10,FALSE)</f>
        <v>#N/A</v>
      </c>
      <c r="K492" s="544"/>
    </row>
    <row r="493" spans="1:11" s="366" customFormat="1" ht="25.5" hidden="1" customHeight="1" x14ac:dyDescent="0.25">
      <c r="A493" s="535">
        <v>34</v>
      </c>
      <c r="B493" s="540" t="e">
        <f>VLOOKUP($K493,УЧАСТНИКИ!$A$5:$K$1101,3,FALSE)</f>
        <v>#N/A</v>
      </c>
      <c r="C493" s="541" t="e">
        <f>VLOOKUP($K493,УЧАСТНИКИ!$A$5:$K$1101,4,FALSE)</f>
        <v>#N/A</v>
      </c>
      <c r="D493" s="542" t="e">
        <f>VLOOKUP($K493,УЧАСТНИКИ!$A$5:$K$1101,8,FALSE)</f>
        <v>#N/A</v>
      </c>
      <c r="E493" s="540" t="e">
        <f>VLOOKUP($K493,УЧАСТНИКИ!$A$5:$K$1101,5,FALSE)</f>
        <v>#N/A</v>
      </c>
      <c r="F493" s="543">
        <v>172</v>
      </c>
      <c r="G493" s="543"/>
      <c r="H493" s="537" t="str">
        <f>IF(F493&lt;=ЕВСК!$G$70,"КМС",IF(F493&lt;=ЕВСК!$H$70,"1",IF(F493&lt;=ЕВСК!$I$70,"2",IF(F493&lt;=ЕВСК!$J$70,"3",IF(F493&lt;=ЕВСК!$K$70,"1юн",IF(F493&gt;ЕВСК!$K$70,"б/р"))))))</f>
        <v>2</v>
      </c>
      <c r="I493" s="541"/>
      <c r="J493" s="540" t="e">
        <f>VLOOKUP($K493,УЧАСТНИКИ!$A$5:$K$1101,10,FALSE)</f>
        <v>#N/A</v>
      </c>
      <c r="K493" s="544"/>
    </row>
    <row r="494" spans="1:11" s="366" customFormat="1" ht="25.5" hidden="1" customHeight="1" x14ac:dyDescent="0.25">
      <c r="A494" s="535">
        <v>35</v>
      </c>
      <c r="B494" s="540" t="e">
        <f>VLOOKUP($K494,УЧАСТНИКИ!$A$5:$K$1101,3,FALSE)</f>
        <v>#N/A</v>
      </c>
      <c r="C494" s="541" t="e">
        <f>VLOOKUP($K494,УЧАСТНИКИ!$A$5:$K$1101,4,FALSE)</f>
        <v>#N/A</v>
      </c>
      <c r="D494" s="542" t="e">
        <f>VLOOKUP($K494,УЧАСТНИКИ!$A$5:$K$1101,8,FALSE)</f>
        <v>#N/A</v>
      </c>
      <c r="E494" s="540" t="e">
        <f>VLOOKUP($K494,УЧАСТНИКИ!$A$5:$K$1101,5,FALSE)</f>
        <v>#N/A</v>
      </c>
      <c r="F494" s="543">
        <v>173</v>
      </c>
      <c r="G494" s="543"/>
      <c r="H494" s="537" t="str">
        <f>IF(F494&lt;=ЕВСК!$G$70,"КМС",IF(F494&lt;=ЕВСК!$H$70,"1",IF(F494&lt;=ЕВСК!$I$70,"2",IF(F494&lt;=ЕВСК!$J$70,"3",IF(F494&lt;=ЕВСК!$K$70,"1юн",IF(F494&gt;ЕВСК!$K$70,"б/р"))))))</f>
        <v>2</v>
      </c>
      <c r="I494" s="541"/>
      <c r="J494" s="540" t="e">
        <f>VLOOKUP($K494,УЧАСТНИКИ!$A$5:$K$1101,10,FALSE)</f>
        <v>#N/A</v>
      </c>
      <c r="K494" s="544"/>
    </row>
    <row r="495" spans="1:11" s="366" customFormat="1" ht="25.5" hidden="1" customHeight="1" x14ac:dyDescent="0.25">
      <c r="A495" s="535">
        <v>36</v>
      </c>
      <c r="B495" s="540" t="e">
        <f>VLOOKUP($K495,УЧАСТНИКИ!$A$5:$K$1101,3,FALSE)</f>
        <v>#N/A</v>
      </c>
      <c r="C495" s="541" t="e">
        <f>VLOOKUP($K495,УЧАСТНИКИ!$A$5:$K$1101,4,FALSE)</f>
        <v>#N/A</v>
      </c>
      <c r="D495" s="542" t="e">
        <f>VLOOKUP($K495,УЧАСТНИКИ!$A$5:$K$1101,8,FALSE)</f>
        <v>#N/A</v>
      </c>
      <c r="E495" s="540" t="e">
        <f>VLOOKUP($K495,УЧАСТНИКИ!$A$5:$K$1101,5,FALSE)</f>
        <v>#N/A</v>
      </c>
      <c r="F495" s="543">
        <v>174</v>
      </c>
      <c r="G495" s="543"/>
      <c r="H495" s="537" t="str">
        <f>IF(F495&lt;=ЕВСК!$G$70,"КМС",IF(F495&lt;=ЕВСК!$H$70,"1",IF(F495&lt;=ЕВСК!$I$70,"2",IF(F495&lt;=ЕВСК!$J$70,"3",IF(F495&lt;=ЕВСК!$K$70,"1юн",IF(F495&gt;ЕВСК!$K$70,"б/р"))))))</f>
        <v>2</v>
      </c>
      <c r="I495" s="541"/>
      <c r="J495" s="540" t="e">
        <f>VLOOKUP($K495,УЧАСТНИКИ!$A$5:$K$1101,10,FALSE)</f>
        <v>#N/A</v>
      </c>
      <c r="K495" s="544"/>
    </row>
    <row r="496" spans="1:11" s="366" customFormat="1" ht="25.5" hidden="1" customHeight="1" x14ac:dyDescent="0.25">
      <c r="A496" s="535">
        <v>37</v>
      </c>
      <c r="B496" s="540" t="e">
        <f>VLOOKUP($K496,УЧАСТНИКИ!$A$5:$K$1101,3,FALSE)</f>
        <v>#N/A</v>
      </c>
      <c r="C496" s="541" t="e">
        <f>VLOOKUP($K496,УЧАСТНИКИ!$A$5:$K$1101,4,FALSE)</f>
        <v>#N/A</v>
      </c>
      <c r="D496" s="542" t="e">
        <f>VLOOKUP($K496,УЧАСТНИКИ!$A$5:$K$1101,8,FALSE)</f>
        <v>#N/A</v>
      </c>
      <c r="E496" s="540" t="e">
        <f>VLOOKUP($K496,УЧАСТНИКИ!$A$5:$K$1101,5,FALSE)</f>
        <v>#N/A</v>
      </c>
      <c r="F496" s="543">
        <v>175</v>
      </c>
      <c r="G496" s="543"/>
      <c r="H496" s="537" t="str">
        <f>IF(F496&lt;=ЕВСК!$G$70,"КМС",IF(F496&lt;=ЕВСК!$H$70,"1",IF(F496&lt;=ЕВСК!$I$70,"2",IF(F496&lt;=ЕВСК!$J$70,"3",IF(F496&lt;=ЕВСК!$K$70,"1юн",IF(F496&gt;ЕВСК!$K$70,"б/р"))))))</f>
        <v>2</v>
      </c>
      <c r="I496" s="541"/>
      <c r="J496" s="540" t="e">
        <f>VLOOKUP($K496,УЧАСТНИКИ!$A$5:$K$1101,10,FALSE)</f>
        <v>#N/A</v>
      </c>
      <c r="K496" s="544"/>
    </row>
    <row r="497" spans="1:11" s="366" customFormat="1" ht="25.5" hidden="1" customHeight="1" x14ac:dyDescent="0.25">
      <c r="A497" s="535">
        <v>38</v>
      </c>
      <c r="B497" s="540" t="e">
        <f>VLOOKUP($K497,УЧАСТНИКИ!$A$5:$K$1101,3,FALSE)</f>
        <v>#N/A</v>
      </c>
      <c r="C497" s="541" t="e">
        <f>VLOOKUP($K497,УЧАСТНИКИ!$A$5:$K$1101,4,FALSE)</f>
        <v>#N/A</v>
      </c>
      <c r="D497" s="542" t="e">
        <f>VLOOKUP($K497,УЧАСТНИКИ!$A$5:$K$1101,8,FALSE)</f>
        <v>#N/A</v>
      </c>
      <c r="E497" s="540" t="e">
        <f>VLOOKUP($K497,УЧАСТНИКИ!$A$5:$K$1101,5,FALSE)</f>
        <v>#N/A</v>
      </c>
      <c r="F497" s="543">
        <v>176</v>
      </c>
      <c r="G497" s="543"/>
      <c r="H497" s="537" t="str">
        <f>IF(F497&lt;=ЕВСК!$G$70,"КМС",IF(F497&lt;=ЕВСК!$H$70,"1",IF(F497&lt;=ЕВСК!$I$70,"2",IF(F497&lt;=ЕВСК!$J$70,"3",IF(F497&lt;=ЕВСК!$K$70,"1юн",IF(F497&gt;ЕВСК!$K$70,"б/р"))))))</f>
        <v>2</v>
      </c>
      <c r="I497" s="541"/>
      <c r="J497" s="540" t="e">
        <f>VLOOKUP($K497,УЧАСТНИКИ!$A$5:$K$1101,10,FALSE)</f>
        <v>#N/A</v>
      </c>
      <c r="K497" s="544"/>
    </row>
    <row r="498" spans="1:11" s="366" customFormat="1" ht="25.5" hidden="1" customHeight="1" x14ac:dyDescent="0.25">
      <c r="A498" s="535">
        <v>39</v>
      </c>
      <c r="B498" s="540" t="e">
        <f>VLOOKUP($K498,УЧАСТНИКИ!$A$5:$K$1101,3,FALSE)</f>
        <v>#N/A</v>
      </c>
      <c r="C498" s="541" t="e">
        <f>VLOOKUP($K498,УЧАСТНИКИ!$A$5:$K$1101,4,FALSE)</f>
        <v>#N/A</v>
      </c>
      <c r="D498" s="542" t="e">
        <f>VLOOKUP($K498,УЧАСТНИКИ!$A$5:$K$1101,8,FALSE)</f>
        <v>#N/A</v>
      </c>
      <c r="E498" s="540" t="e">
        <f>VLOOKUP($K498,УЧАСТНИКИ!$A$5:$K$1101,5,FALSE)</f>
        <v>#N/A</v>
      </c>
      <c r="F498" s="543">
        <v>177</v>
      </c>
      <c r="G498" s="543"/>
      <c r="H498" s="537" t="str">
        <f>IF(F498&lt;=ЕВСК!$G$70,"КМС",IF(F498&lt;=ЕВСК!$H$70,"1",IF(F498&lt;=ЕВСК!$I$70,"2",IF(F498&lt;=ЕВСК!$J$70,"3",IF(F498&lt;=ЕВСК!$K$70,"1юн",IF(F498&gt;ЕВСК!$K$70,"б/р"))))))</f>
        <v>2</v>
      </c>
      <c r="I498" s="541"/>
      <c r="J498" s="540" t="e">
        <f>VLOOKUP($K498,УЧАСТНИКИ!$A$5:$K$1101,10,FALSE)</f>
        <v>#N/A</v>
      </c>
      <c r="K498" s="544"/>
    </row>
    <row r="499" spans="1:11" s="366" customFormat="1" ht="25.5" hidden="1" customHeight="1" x14ac:dyDescent="0.25">
      <c r="A499" s="535">
        <v>40</v>
      </c>
      <c r="B499" s="540" t="e">
        <f>VLOOKUP($K499,УЧАСТНИКИ!$A$5:$K$1101,3,FALSE)</f>
        <v>#N/A</v>
      </c>
      <c r="C499" s="541" t="e">
        <f>VLOOKUP($K499,УЧАСТНИКИ!$A$5:$K$1101,4,FALSE)</f>
        <v>#N/A</v>
      </c>
      <c r="D499" s="542" t="e">
        <f>VLOOKUP($K499,УЧАСТНИКИ!$A$5:$K$1101,8,FALSE)</f>
        <v>#N/A</v>
      </c>
      <c r="E499" s="540" t="e">
        <f>VLOOKUP($K499,УЧАСТНИКИ!$A$5:$K$1101,5,FALSE)</f>
        <v>#N/A</v>
      </c>
      <c r="F499" s="543">
        <v>178</v>
      </c>
      <c r="G499" s="543"/>
      <c r="H499" s="537" t="str">
        <f>IF(F499&lt;=ЕВСК!$G$70,"КМС",IF(F499&lt;=ЕВСК!$H$70,"1",IF(F499&lt;=ЕВСК!$I$70,"2",IF(F499&lt;=ЕВСК!$J$70,"3",IF(F499&lt;=ЕВСК!$K$70,"1юн",IF(F499&gt;ЕВСК!$K$70,"б/р"))))))</f>
        <v>2</v>
      </c>
      <c r="I499" s="541"/>
      <c r="J499" s="540" t="e">
        <f>VLOOKUP($K499,УЧАСТНИКИ!$A$5:$K$1101,10,FALSE)</f>
        <v>#N/A</v>
      </c>
      <c r="K499" s="544"/>
    </row>
    <row r="500" spans="1:11" s="366" customFormat="1" ht="25.5" hidden="1" customHeight="1" x14ac:dyDescent="0.25">
      <c r="A500" s="535">
        <v>41</v>
      </c>
      <c r="B500" s="540" t="e">
        <f>VLOOKUP($K500,УЧАСТНИКИ!$A$5:$K$1101,3,FALSE)</f>
        <v>#N/A</v>
      </c>
      <c r="C500" s="541" t="e">
        <f>VLOOKUP($K500,УЧАСТНИКИ!$A$5:$K$1101,4,FALSE)</f>
        <v>#N/A</v>
      </c>
      <c r="D500" s="542" t="e">
        <f>VLOOKUP($K500,УЧАСТНИКИ!$A$5:$K$1101,8,FALSE)</f>
        <v>#N/A</v>
      </c>
      <c r="E500" s="540" t="e">
        <f>VLOOKUP($K500,УЧАСТНИКИ!$A$5:$K$1101,5,FALSE)</f>
        <v>#N/A</v>
      </c>
      <c r="F500" s="543">
        <v>179</v>
      </c>
      <c r="G500" s="543"/>
      <c r="H500" s="537" t="str">
        <f>IF(F500&lt;=ЕВСК!$G$70,"КМС",IF(F500&lt;=ЕВСК!$H$70,"1",IF(F500&lt;=ЕВСК!$I$70,"2",IF(F500&lt;=ЕВСК!$J$70,"3",IF(F500&lt;=ЕВСК!$K$70,"1юн",IF(F500&gt;ЕВСК!$K$70,"б/р"))))))</f>
        <v>2</v>
      </c>
      <c r="I500" s="541"/>
      <c r="J500" s="540" t="e">
        <f>VLOOKUP($K500,УЧАСТНИКИ!$A$5:$K$1101,10,FALSE)</f>
        <v>#N/A</v>
      </c>
      <c r="K500" s="544"/>
    </row>
    <row r="501" spans="1:11" s="366" customFormat="1" ht="25.5" hidden="1" customHeight="1" x14ac:dyDescent="0.25">
      <c r="A501" s="535">
        <v>42</v>
      </c>
      <c r="B501" s="540" t="e">
        <f>VLOOKUP($K501,УЧАСТНИКИ!$A$5:$K$1101,3,FALSE)</f>
        <v>#N/A</v>
      </c>
      <c r="C501" s="541" t="e">
        <f>VLOOKUP($K501,УЧАСТНИКИ!$A$5:$K$1101,4,FALSE)</f>
        <v>#N/A</v>
      </c>
      <c r="D501" s="542" t="e">
        <f>VLOOKUP($K501,УЧАСТНИКИ!$A$5:$K$1101,8,FALSE)</f>
        <v>#N/A</v>
      </c>
      <c r="E501" s="540" t="e">
        <f>VLOOKUP($K501,УЧАСТНИКИ!$A$5:$K$1101,5,FALSE)</f>
        <v>#N/A</v>
      </c>
      <c r="F501" s="543">
        <v>180</v>
      </c>
      <c r="G501" s="543"/>
      <c r="H501" s="537" t="str">
        <f>IF(F501&lt;=ЕВСК!$G$70,"КМС",IF(F501&lt;=ЕВСК!$H$70,"1",IF(F501&lt;=ЕВСК!$I$70,"2",IF(F501&lt;=ЕВСК!$J$70,"3",IF(F501&lt;=ЕВСК!$K$70,"1юн",IF(F501&gt;ЕВСК!$K$70,"б/р"))))))</f>
        <v>2</v>
      </c>
      <c r="I501" s="541"/>
      <c r="J501" s="540" t="e">
        <f>VLOOKUP($K501,УЧАСТНИКИ!$A$5:$K$1101,10,FALSE)</f>
        <v>#N/A</v>
      </c>
      <c r="K501" s="544"/>
    </row>
    <row r="502" spans="1:11" s="366" customFormat="1" ht="25.5" hidden="1" customHeight="1" x14ac:dyDescent="0.25">
      <c r="A502" s="523"/>
      <c r="B502" s="523"/>
      <c r="C502" s="523"/>
      <c r="D502" s="523"/>
      <c r="E502" s="545"/>
      <c r="F502" s="523"/>
      <c r="G502" s="958"/>
      <c r="H502" s="523"/>
      <c r="I502" s="523"/>
      <c r="J502" s="523"/>
      <c r="K502" s="544"/>
    </row>
    <row r="503" spans="1:11" s="366" customFormat="1" ht="25.5" hidden="1" customHeight="1" x14ac:dyDescent="0.25">
      <c r="A503" s="548" t="s">
        <v>1278</v>
      </c>
      <c r="B503" s="548"/>
      <c r="C503" s="536"/>
      <c r="D503" s="538"/>
      <c r="E503" s="531"/>
      <c r="F503" s="539"/>
      <c r="G503" s="962"/>
      <c r="H503" s="1189"/>
      <c r="I503" s="1190"/>
      <c r="J503" s="539"/>
      <c r="K503" s="544"/>
    </row>
    <row r="504" spans="1:11" s="366" customFormat="1" ht="25.5" hidden="1" customHeight="1" x14ac:dyDescent="0.25">
      <c r="A504" s="120" t="s">
        <v>51</v>
      </c>
      <c r="B504" s="120" t="s">
        <v>63</v>
      </c>
      <c r="C504" s="120" t="s">
        <v>68</v>
      </c>
      <c r="D504" s="120" t="s">
        <v>9</v>
      </c>
      <c r="E504" s="120" t="s">
        <v>97</v>
      </c>
      <c r="F504" s="126" t="s">
        <v>19</v>
      </c>
      <c r="G504" s="126"/>
      <c r="H504" s="120" t="s">
        <v>12</v>
      </c>
      <c r="I504" s="120" t="s">
        <v>13</v>
      </c>
      <c r="J504" s="122" t="s">
        <v>14</v>
      </c>
      <c r="K504" s="546" t="s">
        <v>434</v>
      </c>
    </row>
    <row r="505" spans="1:11" s="366" customFormat="1" ht="25.5" hidden="1" customHeight="1" x14ac:dyDescent="0.25">
      <c r="A505" s="535">
        <v>1</v>
      </c>
      <c r="B505" s="540" t="e">
        <f>VLOOKUP($K505,УЧАСТНИКИ!$A$5:$K$1101,3,FALSE)</f>
        <v>#N/A</v>
      </c>
      <c r="C505" s="541" t="e">
        <f>VLOOKUP($K505,УЧАСТНИКИ!$A$5:$K$1101,4,FALSE)</f>
        <v>#N/A</v>
      </c>
      <c r="D505" s="542" t="e">
        <f>VLOOKUP($K505,УЧАСТНИКИ!$A$5:$K$1101,8,FALSE)</f>
        <v>#N/A</v>
      </c>
      <c r="E505" s="540" t="e">
        <f>VLOOKUP($K505,УЧАСТНИКИ!$A$5:$K$1101,5,FALSE)</f>
        <v>#N/A</v>
      </c>
      <c r="F505" s="543">
        <v>180</v>
      </c>
      <c r="G505" s="543"/>
      <c r="H505" s="537" t="str">
        <f>IF(F505&lt;=ЕВСК!$G$68,"КМС",IF(F505&lt;=ЕВСК!$H$68,"1",IF(F505&lt;=ЕВСК!$I$68,"2",IF(F505&lt;=ЕВСК!$J$68,"3",IF(F505&lt;=ЕВСК!$K$68,"1юн",IF(F505&gt;ЕВСК!$K$68,"б/р"))))))</f>
        <v>2</v>
      </c>
      <c r="I505" s="541"/>
      <c r="J505" s="540" t="e">
        <f>VLOOKUP($K505,УЧАСТНИКИ!$A$5:$K$1101,10,FALSE)</f>
        <v>#N/A</v>
      </c>
      <c r="K505" s="544"/>
    </row>
    <row r="506" spans="1:11" s="366" customFormat="1" ht="25.5" hidden="1" customHeight="1" x14ac:dyDescent="0.25">
      <c r="A506" s="535">
        <v>2</v>
      </c>
      <c r="B506" s="540" t="e">
        <f>VLOOKUP($K506,УЧАСТНИКИ!$A$5:$K$1101,3,FALSE)</f>
        <v>#N/A</v>
      </c>
      <c r="C506" s="541" t="e">
        <f>VLOOKUP($K506,УЧАСТНИКИ!$A$5:$K$1101,4,FALSE)</f>
        <v>#N/A</v>
      </c>
      <c r="D506" s="542" t="e">
        <f>VLOOKUP($K506,УЧАСТНИКИ!$A$5:$K$1101,8,FALSE)</f>
        <v>#N/A</v>
      </c>
      <c r="E506" s="540" t="e">
        <f>VLOOKUP($K506,УЧАСТНИКИ!$A$5:$K$1101,5,FALSE)</f>
        <v>#N/A</v>
      </c>
      <c r="F506" s="543">
        <v>188</v>
      </c>
      <c r="G506" s="543"/>
      <c r="H506" s="537" t="str">
        <f>IF(F506&lt;=ЕВСК!$G$68,"КМС",IF(F506&lt;=ЕВСК!$H$68,"1",IF(F506&lt;=ЕВСК!$I$68,"2",IF(F506&lt;=ЕВСК!$J$68,"3",IF(F506&lt;=ЕВСК!$K$68,"1юн",IF(F506&gt;ЕВСК!$K$68,"б/р"))))))</f>
        <v>2</v>
      </c>
      <c r="I506" s="541"/>
      <c r="J506" s="540" t="e">
        <f>VLOOKUP($K506,УЧАСТНИКИ!$A$5:$K$1101,10,FALSE)</f>
        <v>#N/A</v>
      </c>
      <c r="K506" s="544"/>
    </row>
    <row r="507" spans="1:11" s="366" customFormat="1" ht="25.5" hidden="1" customHeight="1" x14ac:dyDescent="0.25">
      <c r="A507" s="535">
        <v>3</v>
      </c>
      <c r="B507" s="540" t="e">
        <f>VLOOKUP($K507,УЧАСТНИКИ!$A$5:$K$1101,3,FALSE)</f>
        <v>#N/A</v>
      </c>
      <c r="C507" s="541" t="e">
        <f>VLOOKUP($K507,УЧАСТНИКИ!$A$5:$K$1101,4,FALSE)</f>
        <v>#N/A</v>
      </c>
      <c r="D507" s="542" t="e">
        <f>VLOOKUP($K507,УЧАСТНИКИ!$A$5:$K$1101,8,FALSE)</f>
        <v>#N/A</v>
      </c>
      <c r="E507" s="540" t="e">
        <f>VLOOKUP($K507,УЧАСТНИКИ!$A$5:$K$1101,5,FALSE)</f>
        <v>#N/A</v>
      </c>
      <c r="F507" s="543">
        <v>181</v>
      </c>
      <c r="G507" s="543"/>
      <c r="H507" s="537" t="str">
        <f>IF(F507&lt;=ЕВСК!$G$68,"КМС",IF(F507&lt;=ЕВСК!$H$68,"1",IF(F507&lt;=ЕВСК!$I$68,"2",IF(F507&lt;=ЕВСК!$J$68,"3",IF(F507&lt;=ЕВСК!$K$68,"1юн",IF(F507&gt;ЕВСК!$K$68,"б/р"))))))</f>
        <v>2</v>
      </c>
      <c r="I507" s="541"/>
      <c r="J507" s="540" t="e">
        <f>VLOOKUP($K507,УЧАСТНИКИ!$A$5:$K$1101,10,FALSE)</f>
        <v>#N/A</v>
      </c>
      <c r="K507" s="544"/>
    </row>
    <row r="508" spans="1:11" s="366" customFormat="1" ht="25.5" hidden="1" customHeight="1" x14ac:dyDescent="0.25">
      <c r="A508" s="535">
        <v>4</v>
      </c>
      <c r="B508" s="540" t="e">
        <f>VLOOKUP($K508,УЧАСТНИКИ!$A$5:$K$1101,3,FALSE)</f>
        <v>#N/A</v>
      </c>
      <c r="C508" s="541" t="e">
        <f>VLOOKUP($K508,УЧАСТНИКИ!$A$5:$K$1101,4,FALSE)</f>
        <v>#N/A</v>
      </c>
      <c r="D508" s="542" t="e">
        <f>VLOOKUP($K508,УЧАСТНИКИ!$A$5:$K$1101,8,FALSE)</f>
        <v>#N/A</v>
      </c>
      <c r="E508" s="540" t="e">
        <f>VLOOKUP($K508,УЧАСТНИКИ!$A$5:$K$1101,5,FALSE)</f>
        <v>#N/A</v>
      </c>
      <c r="F508" s="543">
        <v>174</v>
      </c>
      <c r="G508" s="543"/>
      <c r="H508" s="537" t="str">
        <f>IF(F508&lt;=ЕВСК!$G$68,"КМС",IF(F508&lt;=ЕВСК!$H$68,"1",IF(F508&lt;=ЕВСК!$I$68,"2",IF(F508&lt;=ЕВСК!$J$68,"3",IF(F508&lt;=ЕВСК!$K$68,"1юн",IF(F508&gt;ЕВСК!$K$68,"б/р"))))))</f>
        <v>2</v>
      </c>
      <c r="I508" s="541"/>
      <c r="J508" s="540" t="e">
        <f>VLOOKUP($K508,УЧАСТНИКИ!$A$5:$K$1101,10,FALSE)</f>
        <v>#N/A</v>
      </c>
      <c r="K508" s="544"/>
    </row>
    <row r="509" spans="1:11" s="366" customFormat="1" ht="25.5" hidden="1" customHeight="1" x14ac:dyDescent="0.25">
      <c r="A509" s="535">
        <v>5</v>
      </c>
      <c r="B509" s="540" t="e">
        <f>VLOOKUP($K509,УЧАСТНИКИ!$A$5:$K$1101,3,FALSE)</f>
        <v>#N/A</v>
      </c>
      <c r="C509" s="541" t="e">
        <f>VLOOKUP($K509,УЧАСТНИКИ!$A$5:$K$1101,4,FALSE)</f>
        <v>#N/A</v>
      </c>
      <c r="D509" s="542" t="e">
        <f>VLOOKUP($K509,УЧАСТНИКИ!$A$5:$K$1101,8,FALSE)</f>
        <v>#N/A</v>
      </c>
      <c r="E509" s="540" t="e">
        <f>VLOOKUP($K509,УЧАСТНИКИ!$A$5:$K$1101,5,FALSE)</f>
        <v>#N/A</v>
      </c>
      <c r="F509" s="543">
        <v>167</v>
      </c>
      <c r="G509" s="543"/>
      <c r="H509" s="537" t="str">
        <f>IF(F509&lt;=ЕВСК!$G$68,"КМС",IF(F509&lt;=ЕВСК!$H$68,"1",IF(F509&lt;=ЕВСК!$I$68,"2",IF(F509&lt;=ЕВСК!$J$68,"3",IF(F509&lt;=ЕВСК!$K$68,"1юн",IF(F509&gt;ЕВСК!$K$68,"б/р"))))))</f>
        <v>2</v>
      </c>
      <c r="I509" s="541"/>
      <c r="J509" s="540" t="e">
        <f>VLOOKUP($K509,УЧАСТНИКИ!$A$5:$K$1101,10,FALSE)</f>
        <v>#N/A</v>
      </c>
      <c r="K509" s="544"/>
    </row>
    <row r="510" spans="1:11" s="366" customFormat="1" ht="25.5" hidden="1" customHeight="1" x14ac:dyDescent="0.25">
      <c r="A510" s="535">
        <v>6</v>
      </c>
      <c r="B510" s="540" t="e">
        <f>VLOOKUP($K510,УЧАСТНИКИ!$A$5:$K$1101,3,FALSE)</f>
        <v>#N/A</v>
      </c>
      <c r="C510" s="541" t="e">
        <f>VLOOKUP($K510,УЧАСТНИКИ!$A$5:$K$1101,4,FALSE)</f>
        <v>#N/A</v>
      </c>
      <c r="D510" s="542" t="e">
        <f>VLOOKUP($K510,УЧАСТНИКИ!$A$5:$K$1101,8,FALSE)</f>
        <v>#N/A</v>
      </c>
      <c r="E510" s="540" t="e">
        <f>VLOOKUP($K510,УЧАСТНИКИ!$A$5:$K$1101,5,FALSE)</f>
        <v>#N/A</v>
      </c>
      <c r="F510" s="543">
        <v>160</v>
      </c>
      <c r="G510" s="543"/>
      <c r="H510" s="537" t="str">
        <f>IF(F510&lt;=ЕВСК!$G$68,"КМС",IF(F510&lt;=ЕВСК!$H$68,"1",IF(F510&lt;=ЕВСК!$I$68,"2",IF(F510&lt;=ЕВСК!$J$68,"3",IF(F510&lt;=ЕВСК!$K$68,"1юн",IF(F510&gt;ЕВСК!$K$68,"б/р"))))))</f>
        <v>2</v>
      </c>
      <c r="I510" s="541"/>
      <c r="J510" s="540" t="e">
        <f>VLOOKUP($K510,УЧАСТНИКИ!$A$5:$K$1101,10,FALSE)</f>
        <v>#N/A</v>
      </c>
      <c r="K510" s="544"/>
    </row>
    <row r="511" spans="1:11" s="366" customFormat="1" ht="25.5" hidden="1" customHeight="1" x14ac:dyDescent="0.25">
      <c r="A511" s="535">
        <v>7</v>
      </c>
      <c r="B511" s="540" t="e">
        <f>VLOOKUP($K511,УЧАСТНИКИ!$A$5:$K$1101,3,FALSE)</f>
        <v>#N/A</v>
      </c>
      <c r="C511" s="541" t="e">
        <f>VLOOKUP($K511,УЧАСТНИКИ!$A$5:$K$1101,4,FALSE)</f>
        <v>#N/A</v>
      </c>
      <c r="D511" s="542" t="e">
        <f>VLOOKUP($K511,УЧАСТНИКИ!$A$5:$K$1101,8,FALSE)</f>
        <v>#N/A</v>
      </c>
      <c r="E511" s="540" t="e">
        <f>VLOOKUP($K511,УЧАСТНИКИ!$A$5:$K$1101,5,FALSE)</f>
        <v>#N/A</v>
      </c>
      <c r="F511" s="543">
        <v>153</v>
      </c>
      <c r="G511" s="543"/>
      <c r="H511" s="537" t="str">
        <f>IF(F511&lt;=ЕВСК!$G$68,"КМС",IF(F511&lt;=ЕВСК!$H$68,"1",IF(F511&lt;=ЕВСК!$I$68,"2",IF(F511&lt;=ЕВСК!$J$68,"3",IF(F511&lt;=ЕВСК!$K$68,"1юн",IF(F511&gt;ЕВСК!$K$68,"б/р"))))))</f>
        <v>2</v>
      </c>
      <c r="I511" s="541"/>
      <c r="J511" s="540" t="e">
        <f>VLOOKUP($K511,УЧАСТНИКИ!$A$5:$K$1101,10,FALSE)</f>
        <v>#N/A</v>
      </c>
      <c r="K511" s="544"/>
    </row>
    <row r="512" spans="1:11" s="366" customFormat="1" ht="25.5" hidden="1" customHeight="1" x14ac:dyDescent="0.25">
      <c r="A512" s="535">
        <v>8</v>
      </c>
      <c r="B512" s="540" t="e">
        <f>VLOOKUP($K512,УЧАСТНИКИ!$A$5:$K$1101,3,FALSE)</f>
        <v>#N/A</v>
      </c>
      <c r="C512" s="541" t="e">
        <f>VLOOKUP($K512,УЧАСТНИКИ!$A$5:$K$1101,4,FALSE)</f>
        <v>#N/A</v>
      </c>
      <c r="D512" s="542" t="e">
        <f>VLOOKUP($K512,УЧАСТНИКИ!$A$5:$K$1101,8,FALSE)</f>
        <v>#N/A</v>
      </c>
      <c r="E512" s="540" t="e">
        <f>VLOOKUP($K512,УЧАСТНИКИ!$A$5:$K$1101,5,FALSE)</f>
        <v>#N/A</v>
      </c>
      <c r="F512" s="543">
        <v>146</v>
      </c>
      <c r="G512" s="543"/>
      <c r="H512" s="537" t="str">
        <f>IF(F512&lt;=ЕВСК!$G$68,"КМС",IF(F512&lt;=ЕВСК!$H$68,"1",IF(F512&lt;=ЕВСК!$I$68,"2",IF(F512&lt;=ЕВСК!$J$68,"3",IF(F512&lt;=ЕВСК!$K$68,"1юн",IF(F512&gt;ЕВСК!$K$68,"б/р"))))))</f>
        <v>2</v>
      </c>
      <c r="I512" s="541"/>
      <c r="J512" s="540" t="e">
        <f>VLOOKUP($K512,УЧАСТНИКИ!$A$5:$K$1101,10,FALSE)</f>
        <v>#N/A</v>
      </c>
      <c r="K512" s="544"/>
    </row>
    <row r="513" spans="1:11" s="366" customFormat="1" ht="25.5" hidden="1" customHeight="1" x14ac:dyDescent="0.25">
      <c r="A513" s="535">
        <v>9</v>
      </c>
      <c r="B513" s="540" t="e">
        <f>VLOOKUP($K513,УЧАСТНИКИ!$A$5:$K$1101,3,FALSE)</f>
        <v>#N/A</v>
      </c>
      <c r="C513" s="541" t="e">
        <f>VLOOKUP($K513,УЧАСТНИКИ!$A$5:$K$1101,4,FALSE)</f>
        <v>#N/A</v>
      </c>
      <c r="D513" s="542" t="e">
        <f>VLOOKUP($K513,УЧАСТНИКИ!$A$5:$K$1101,8,FALSE)</f>
        <v>#N/A</v>
      </c>
      <c r="E513" s="540" t="e">
        <f>VLOOKUP($K513,УЧАСТНИКИ!$A$5:$K$1101,5,FALSE)</f>
        <v>#N/A</v>
      </c>
      <c r="F513" s="543">
        <v>147</v>
      </c>
      <c r="G513" s="543"/>
      <c r="H513" s="537" t="str">
        <f>IF(F513&lt;=ЕВСК!$G$68,"КМС",IF(F513&lt;=ЕВСК!$H$68,"1",IF(F513&lt;=ЕВСК!$I$68,"2",IF(F513&lt;=ЕВСК!$J$68,"3",IF(F513&lt;=ЕВСК!$K$68,"1юн",IF(F513&gt;ЕВСК!$K$68,"б/р"))))))</f>
        <v>2</v>
      </c>
      <c r="I513" s="541"/>
      <c r="J513" s="540" t="e">
        <f>VLOOKUP($K513,УЧАСТНИКИ!$A$5:$K$1101,10,FALSE)</f>
        <v>#N/A</v>
      </c>
      <c r="K513" s="544"/>
    </row>
    <row r="514" spans="1:11" s="366" customFormat="1" ht="25.5" hidden="1" customHeight="1" x14ac:dyDescent="0.25">
      <c r="A514" s="535">
        <v>10</v>
      </c>
      <c r="B514" s="540" t="e">
        <f>VLOOKUP($K514,УЧАСТНИКИ!$A$5:$K$1101,3,FALSE)</f>
        <v>#N/A</v>
      </c>
      <c r="C514" s="541" t="e">
        <f>VLOOKUP($K514,УЧАСТНИКИ!$A$5:$K$1101,4,FALSE)</f>
        <v>#N/A</v>
      </c>
      <c r="D514" s="542" t="e">
        <f>VLOOKUP($K514,УЧАСТНИКИ!$A$5:$K$1101,8,FALSE)</f>
        <v>#N/A</v>
      </c>
      <c r="E514" s="540" t="e">
        <f>VLOOKUP($K514,УЧАСТНИКИ!$A$5:$K$1101,5,FALSE)</f>
        <v>#N/A</v>
      </c>
      <c r="F514" s="543">
        <v>148</v>
      </c>
      <c r="G514" s="543"/>
      <c r="H514" s="537" t="str">
        <f>IF(F514&lt;=ЕВСК!$G$68,"КМС",IF(F514&lt;=ЕВСК!$H$68,"1",IF(F514&lt;=ЕВСК!$I$68,"2",IF(F514&lt;=ЕВСК!$J$68,"3",IF(F514&lt;=ЕВСК!$K$68,"1юн",IF(F514&gt;ЕВСК!$K$68,"б/р"))))))</f>
        <v>2</v>
      </c>
      <c r="I514" s="541"/>
      <c r="J514" s="540" t="e">
        <f>VLOOKUP($K514,УЧАСТНИКИ!$A$5:$K$1101,10,FALSE)</f>
        <v>#N/A</v>
      </c>
      <c r="K514" s="544"/>
    </row>
    <row r="515" spans="1:11" s="366" customFormat="1" ht="25.5" hidden="1" customHeight="1" x14ac:dyDescent="0.25">
      <c r="A515" s="535">
        <v>11</v>
      </c>
      <c r="B515" s="540" t="e">
        <f>VLOOKUP($K515,УЧАСТНИКИ!$A$5:$K$1101,3,FALSE)</f>
        <v>#N/A</v>
      </c>
      <c r="C515" s="541" t="e">
        <f>VLOOKUP($K515,УЧАСТНИКИ!$A$5:$K$1101,4,FALSE)</f>
        <v>#N/A</v>
      </c>
      <c r="D515" s="542" t="e">
        <f>VLOOKUP($K515,УЧАСТНИКИ!$A$5:$K$1101,8,FALSE)</f>
        <v>#N/A</v>
      </c>
      <c r="E515" s="540" t="e">
        <f>VLOOKUP($K515,УЧАСТНИКИ!$A$5:$K$1101,5,FALSE)</f>
        <v>#N/A</v>
      </c>
      <c r="F515" s="543">
        <v>149</v>
      </c>
      <c r="G515" s="543"/>
      <c r="H515" s="537" t="str">
        <f>IF(F515&lt;=ЕВСК!$G$68,"КМС",IF(F515&lt;=ЕВСК!$H$68,"1",IF(F515&lt;=ЕВСК!$I$68,"2",IF(F515&lt;=ЕВСК!$J$68,"3",IF(F515&lt;=ЕВСК!$K$68,"1юн",IF(F515&gt;ЕВСК!$K$68,"б/р"))))))</f>
        <v>2</v>
      </c>
      <c r="I515" s="541"/>
      <c r="J515" s="540" t="e">
        <f>VLOOKUP($K515,УЧАСТНИКИ!$A$5:$K$1101,10,FALSE)</f>
        <v>#N/A</v>
      </c>
      <c r="K515" s="544"/>
    </row>
    <row r="516" spans="1:11" s="366" customFormat="1" ht="25.5" hidden="1" customHeight="1" x14ac:dyDescent="0.25">
      <c r="A516" s="535">
        <v>12</v>
      </c>
      <c r="B516" s="540" t="e">
        <f>VLOOKUP($K516,УЧАСТНИКИ!$A$5:$K$1101,3,FALSE)</f>
        <v>#N/A</v>
      </c>
      <c r="C516" s="541" t="e">
        <f>VLOOKUP($K516,УЧАСТНИКИ!$A$5:$K$1101,4,FALSE)</f>
        <v>#N/A</v>
      </c>
      <c r="D516" s="542" t="e">
        <f>VLOOKUP($K516,УЧАСТНИКИ!$A$5:$K$1101,8,FALSE)</f>
        <v>#N/A</v>
      </c>
      <c r="E516" s="540" t="e">
        <f>VLOOKUP($K516,УЧАСТНИКИ!$A$5:$K$1101,5,FALSE)</f>
        <v>#N/A</v>
      </c>
      <c r="F516" s="543">
        <v>150</v>
      </c>
      <c r="G516" s="543"/>
      <c r="H516" s="537" t="str">
        <f>IF(F516&lt;=ЕВСК!$G$68,"КМС",IF(F516&lt;=ЕВСК!$H$68,"1",IF(F516&lt;=ЕВСК!$I$68,"2",IF(F516&lt;=ЕВСК!$J$68,"3",IF(F516&lt;=ЕВСК!$K$68,"1юн",IF(F516&gt;ЕВСК!$K$68,"б/р"))))))</f>
        <v>2</v>
      </c>
      <c r="I516" s="541"/>
      <c r="J516" s="540" t="e">
        <f>VLOOKUP($K516,УЧАСТНИКИ!$A$5:$K$1101,10,FALSE)</f>
        <v>#N/A</v>
      </c>
      <c r="K516" s="544"/>
    </row>
    <row r="517" spans="1:11" s="366" customFormat="1" ht="25.5" hidden="1" customHeight="1" x14ac:dyDescent="0.25">
      <c r="A517" s="535">
        <v>13</v>
      </c>
      <c r="B517" s="540" t="e">
        <f>VLOOKUP($K517,УЧАСТНИКИ!$A$5:$K$1101,3,FALSE)</f>
        <v>#N/A</v>
      </c>
      <c r="C517" s="541" t="e">
        <f>VLOOKUP($K517,УЧАСТНИКИ!$A$5:$K$1101,4,FALSE)</f>
        <v>#N/A</v>
      </c>
      <c r="D517" s="542" t="e">
        <f>VLOOKUP($K517,УЧАСТНИКИ!$A$5:$K$1101,8,FALSE)</f>
        <v>#N/A</v>
      </c>
      <c r="E517" s="540" t="e">
        <f>VLOOKUP($K517,УЧАСТНИКИ!$A$5:$K$1101,5,FALSE)</f>
        <v>#N/A</v>
      </c>
      <c r="F517" s="543">
        <v>151</v>
      </c>
      <c r="G517" s="543"/>
      <c r="H517" s="537" t="str">
        <f>IF(F517&lt;=ЕВСК!$G$68,"КМС",IF(F517&lt;=ЕВСК!$H$68,"1",IF(F517&lt;=ЕВСК!$I$68,"2",IF(F517&lt;=ЕВСК!$J$68,"3",IF(F517&lt;=ЕВСК!$K$68,"1юн",IF(F517&gt;ЕВСК!$K$68,"б/р"))))))</f>
        <v>2</v>
      </c>
      <c r="I517" s="541"/>
      <c r="J517" s="540" t="e">
        <f>VLOOKUP($K517,УЧАСТНИКИ!$A$5:$K$1101,10,FALSE)</f>
        <v>#N/A</v>
      </c>
      <c r="K517" s="544"/>
    </row>
    <row r="518" spans="1:11" s="366" customFormat="1" ht="25.5" hidden="1" customHeight="1" x14ac:dyDescent="0.25">
      <c r="A518" s="535">
        <v>14</v>
      </c>
      <c r="B518" s="540" t="e">
        <f>VLOOKUP($K518,УЧАСТНИКИ!$A$5:$K$1101,3,FALSE)</f>
        <v>#N/A</v>
      </c>
      <c r="C518" s="541" t="e">
        <f>VLOOKUP($K518,УЧАСТНИКИ!$A$5:$K$1101,4,FALSE)</f>
        <v>#N/A</v>
      </c>
      <c r="D518" s="542" t="e">
        <f>VLOOKUP($K518,УЧАСТНИКИ!$A$5:$K$1101,8,FALSE)</f>
        <v>#N/A</v>
      </c>
      <c r="E518" s="540" t="e">
        <f>VLOOKUP($K518,УЧАСТНИКИ!$A$5:$K$1101,5,FALSE)</f>
        <v>#N/A</v>
      </c>
      <c r="F518" s="543">
        <v>152</v>
      </c>
      <c r="G518" s="543"/>
      <c r="H518" s="537" t="str">
        <f>IF(F518&lt;=ЕВСК!$G$68,"КМС",IF(F518&lt;=ЕВСК!$H$68,"1",IF(F518&lt;=ЕВСК!$I$68,"2",IF(F518&lt;=ЕВСК!$J$68,"3",IF(F518&lt;=ЕВСК!$K$68,"1юн",IF(F518&gt;ЕВСК!$K$68,"б/р"))))))</f>
        <v>2</v>
      </c>
      <c r="I518" s="541"/>
      <c r="J518" s="540" t="e">
        <f>VLOOKUP($K518,УЧАСТНИКИ!$A$5:$K$1101,10,FALSE)</f>
        <v>#N/A</v>
      </c>
      <c r="K518" s="544"/>
    </row>
    <row r="519" spans="1:11" s="366" customFormat="1" ht="25.5" hidden="1" customHeight="1" x14ac:dyDescent="0.25">
      <c r="A519" s="535">
        <v>15</v>
      </c>
      <c r="B519" s="540" t="e">
        <f>VLOOKUP($K519,УЧАСТНИКИ!$A$5:$K$1101,3,FALSE)</f>
        <v>#N/A</v>
      </c>
      <c r="C519" s="541" t="e">
        <f>VLOOKUP($K519,УЧАСТНИКИ!$A$5:$K$1101,4,FALSE)</f>
        <v>#N/A</v>
      </c>
      <c r="D519" s="542" t="e">
        <f>VLOOKUP($K519,УЧАСТНИКИ!$A$5:$K$1101,8,FALSE)</f>
        <v>#N/A</v>
      </c>
      <c r="E519" s="540" t="e">
        <f>VLOOKUP($K519,УЧАСТНИКИ!$A$5:$K$1101,5,FALSE)</f>
        <v>#N/A</v>
      </c>
      <c r="F519" s="543">
        <v>153</v>
      </c>
      <c r="G519" s="543"/>
      <c r="H519" s="537" t="str">
        <f>IF(F519&lt;=ЕВСК!$G$68,"КМС",IF(F519&lt;=ЕВСК!$H$68,"1",IF(F519&lt;=ЕВСК!$I$68,"2",IF(F519&lt;=ЕВСК!$J$68,"3",IF(F519&lt;=ЕВСК!$K$68,"1юн",IF(F519&gt;ЕВСК!$K$68,"б/р"))))))</f>
        <v>2</v>
      </c>
      <c r="I519" s="541"/>
      <c r="J519" s="540" t="e">
        <f>VLOOKUP($K519,УЧАСТНИКИ!$A$5:$K$1101,10,FALSE)</f>
        <v>#N/A</v>
      </c>
      <c r="K519" s="544"/>
    </row>
    <row r="520" spans="1:11" s="366" customFormat="1" ht="25.5" hidden="1" customHeight="1" x14ac:dyDescent="0.25">
      <c r="A520" s="535">
        <v>16</v>
      </c>
      <c r="B520" s="540" t="e">
        <f>VLOOKUP($K520,УЧАСТНИКИ!$A$5:$K$1101,3,FALSE)</f>
        <v>#N/A</v>
      </c>
      <c r="C520" s="541" t="e">
        <f>VLOOKUP($K520,УЧАСТНИКИ!$A$5:$K$1101,4,FALSE)</f>
        <v>#N/A</v>
      </c>
      <c r="D520" s="542" t="e">
        <f>VLOOKUP($K520,УЧАСТНИКИ!$A$5:$K$1101,8,FALSE)</f>
        <v>#N/A</v>
      </c>
      <c r="E520" s="540" t="e">
        <f>VLOOKUP($K520,УЧАСТНИКИ!$A$5:$K$1101,5,FALSE)</f>
        <v>#N/A</v>
      </c>
      <c r="F520" s="543">
        <v>154</v>
      </c>
      <c r="G520" s="543"/>
      <c r="H520" s="537" t="str">
        <f>IF(F520&lt;=ЕВСК!$G$68,"КМС",IF(F520&lt;=ЕВСК!$H$68,"1",IF(F520&lt;=ЕВСК!$I$68,"2",IF(F520&lt;=ЕВСК!$J$68,"3",IF(F520&lt;=ЕВСК!$K$68,"1юн",IF(F520&gt;ЕВСК!$K$68,"б/р"))))))</f>
        <v>2</v>
      </c>
      <c r="I520" s="541"/>
      <c r="J520" s="540" t="e">
        <f>VLOOKUP($K520,УЧАСТНИКИ!$A$5:$K$1101,10,FALSE)</f>
        <v>#N/A</v>
      </c>
      <c r="K520" s="544"/>
    </row>
    <row r="521" spans="1:11" s="366" customFormat="1" ht="25.5" hidden="1" customHeight="1" x14ac:dyDescent="0.25">
      <c r="A521" s="535">
        <v>17</v>
      </c>
      <c r="B521" s="540" t="e">
        <f>VLOOKUP($K521,УЧАСТНИКИ!$A$5:$K$1101,3,FALSE)</f>
        <v>#N/A</v>
      </c>
      <c r="C521" s="541" t="e">
        <f>VLOOKUP($K521,УЧАСТНИКИ!$A$5:$K$1101,4,FALSE)</f>
        <v>#N/A</v>
      </c>
      <c r="D521" s="542" t="e">
        <f>VLOOKUP($K521,УЧАСТНИКИ!$A$5:$K$1101,8,FALSE)</f>
        <v>#N/A</v>
      </c>
      <c r="E521" s="540" t="e">
        <f>VLOOKUP($K521,УЧАСТНИКИ!$A$5:$K$1101,5,FALSE)</f>
        <v>#N/A</v>
      </c>
      <c r="F521" s="543">
        <v>155</v>
      </c>
      <c r="G521" s="543"/>
      <c r="H521" s="537" t="str">
        <f>IF(F521&lt;=ЕВСК!$G$68,"КМС",IF(F521&lt;=ЕВСК!$H$68,"1",IF(F521&lt;=ЕВСК!$I$68,"2",IF(F521&lt;=ЕВСК!$J$68,"3",IF(F521&lt;=ЕВСК!$K$68,"1юн",IF(F521&gt;ЕВСК!$K$68,"б/р"))))))</f>
        <v>2</v>
      </c>
      <c r="I521" s="541"/>
      <c r="J521" s="540" t="e">
        <f>VLOOKUP($K521,УЧАСТНИКИ!$A$5:$K$1101,10,FALSE)</f>
        <v>#N/A</v>
      </c>
      <c r="K521" s="544"/>
    </row>
    <row r="522" spans="1:11" s="366" customFormat="1" ht="25.5" hidden="1" customHeight="1" x14ac:dyDescent="0.25">
      <c r="A522" s="535">
        <v>18</v>
      </c>
      <c r="B522" s="540" t="e">
        <f>VLOOKUP($K522,УЧАСТНИКИ!$A$5:$K$1101,3,FALSE)</f>
        <v>#N/A</v>
      </c>
      <c r="C522" s="541" t="e">
        <f>VLOOKUP($K522,УЧАСТНИКИ!$A$5:$K$1101,4,FALSE)</f>
        <v>#N/A</v>
      </c>
      <c r="D522" s="542" t="e">
        <f>VLOOKUP($K522,УЧАСТНИКИ!$A$5:$K$1101,8,FALSE)</f>
        <v>#N/A</v>
      </c>
      <c r="E522" s="540" t="e">
        <f>VLOOKUP($K522,УЧАСТНИКИ!$A$5:$K$1101,5,FALSE)</f>
        <v>#N/A</v>
      </c>
      <c r="F522" s="543">
        <v>156</v>
      </c>
      <c r="G522" s="543"/>
      <c r="H522" s="537" t="str">
        <f>IF(F522&lt;=ЕВСК!$G$68,"КМС",IF(F522&lt;=ЕВСК!$H$68,"1",IF(F522&lt;=ЕВСК!$I$68,"2",IF(F522&lt;=ЕВСК!$J$68,"3",IF(F522&lt;=ЕВСК!$K$68,"1юн",IF(F522&gt;ЕВСК!$K$68,"б/р"))))))</f>
        <v>2</v>
      </c>
      <c r="I522" s="541"/>
      <c r="J522" s="540" t="e">
        <f>VLOOKUP($K522,УЧАСТНИКИ!$A$5:$K$1101,10,FALSE)</f>
        <v>#N/A</v>
      </c>
      <c r="K522" s="544"/>
    </row>
    <row r="523" spans="1:11" s="366" customFormat="1" ht="25.5" hidden="1" customHeight="1" x14ac:dyDescent="0.25">
      <c r="A523" s="535">
        <v>19</v>
      </c>
      <c r="B523" s="540" t="e">
        <f>VLOOKUP($K523,УЧАСТНИКИ!$A$5:$K$1101,3,FALSE)</f>
        <v>#N/A</v>
      </c>
      <c r="C523" s="541" t="e">
        <f>VLOOKUP($K523,УЧАСТНИКИ!$A$5:$K$1101,4,FALSE)</f>
        <v>#N/A</v>
      </c>
      <c r="D523" s="542" t="e">
        <f>VLOOKUP($K523,УЧАСТНИКИ!$A$5:$K$1101,8,FALSE)</f>
        <v>#N/A</v>
      </c>
      <c r="E523" s="540" t="e">
        <f>VLOOKUP($K523,УЧАСТНИКИ!$A$5:$K$1101,5,FALSE)</f>
        <v>#N/A</v>
      </c>
      <c r="F523" s="543">
        <v>157</v>
      </c>
      <c r="G523" s="543"/>
      <c r="H523" s="537" t="str">
        <f>IF(F523&lt;=ЕВСК!$G$68,"КМС",IF(F523&lt;=ЕВСК!$H$68,"1",IF(F523&lt;=ЕВСК!$I$68,"2",IF(F523&lt;=ЕВСК!$J$68,"3",IF(F523&lt;=ЕВСК!$K$68,"1юн",IF(F523&gt;ЕВСК!$K$68,"б/р"))))))</f>
        <v>2</v>
      </c>
      <c r="I523" s="541"/>
      <c r="J523" s="540" t="e">
        <f>VLOOKUP($K523,УЧАСТНИКИ!$A$5:$K$1101,10,FALSE)</f>
        <v>#N/A</v>
      </c>
      <c r="K523" s="544"/>
    </row>
    <row r="524" spans="1:11" s="366" customFormat="1" ht="25.5" hidden="1" customHeight="1" x14ac:dyDescent="0.25">
      <c r="A524" s="535">
        <v>20</v>
      </c>
      <c r="B524" s="540" t="e">
        <f>VLOOKUP($K524,УЧАСТНИКИ!$A$5:$K$1101,3,FALSE)</f>
        <v>#N/A</v>
      </c>
      <c r="C524" s="541" t="e">
        <f>VLOOKUP($K524,УЧАСТНИКИ!$A$5:$K$1101,4,FALSE)</f>
        <v>#N/A</v>
      </c>
      <c r="D524" s="542" t="e">
        <f>VLOOKUP($K524,УЧАСТНИКИ!$A$5:$K$1101,8,FALSE)</f>
        <v>#N/A</v>
      </c>
      <c r="E524" s="540" t="e">
        <f>VLOOKUP($K524,УЧАСТНИКИ!$A$5:$K$1101,5,FALSE)</f>
        <v>#N/A</v>
      </c>
      <c r="F524" s="543">
        <v>158</v>
      </c>
      <c r="G524" s="543"/>
      <c r="H524" s="537" t="str">
        <f>IF(F524&lt;=ЕВСК!$G$68,"КМС",IF(F524&lt;=ЕВСК!$H$68,"1",IF(F524&lt;=ЕВСК!$I$68,"2",IF(F524&lt;=ЕВСК!$J$68,"3",IF(F524&lt;=ЕВСК!$K$68,"1юн",IF(F524&gt;ЕВСК!$K$68,"б/р"))))))</f>
        <v>2</v>
      </c>
      <c r="I524" s="541"/>
      <c r="J524" s="540" t="e">
        <f>VLOOKUP($K524,УЧАСТНИКИ!$A$5:$K$1101,10,FALSE)</f>
        <v>#N/A</v>
      </c>
      <c r="K524" s="544"/>
    </row>
    <row r="525" spans="1:11" s="366" customFormat="1" ht="25.5" hidden="1" customHeight="1" x14ac:dyDescent="0.25">
      <c r="A525" s="535">
        <v>21</v>
      </c>
      <c r="B525" s="540" t="e">
        <f>VLOOKUP($K525,УЧАСТНИКИ!$A$5:$K$1101,3,FALSE)</f>
        <v>#N/A</v>
      </c>
      <c r="C525" s="541" t="e">
        <f>VLOOKUP($K525,УЧАСТНИКИ!$A$5:$K$1101,4,FALSE)</f>
        <v>#N/A</v>
      </c>
      <c r="D525" s="542" t="e">
        <f>VLOOKUP($K525,УЧАСТНИКИ!$A$5:$K$1101,8,FALSE)</f>
        <v>#N/A</v>
      </c>
      <c r="E525" s="540" t="e">
        <f>VLOOKUP($K525,УЧАСТНИКИ!$A$5:$K$1101,5,FALSE)</f>
        <v>#N/A</v>
      </c>
      <c r="F525" s="543">
        <v>159</v>
      </c>
      <c r="G525" s="543"/>
      <c r="H525" s="537" t="str">
        <f>IF(F525&lt;=ЕВСК!$G$68,"КМС",IF(F525&lt;=ЕВСК!$H$68,"1",IF(F525&lt;=ЕВСК!$I$68,"2",IF(F525&lt;=ЕВСК!$J$68,"3",IF(F525&lt;=ЕВСК!$K$68,"1юн",IF(F525&gt;ЕВСК!$K$68,"б/р"))))))</f>
        <v>2</v>
      </c>
      <c r="I525" s="541"/>
      <c r="J525" s="540" t="e">
        <f>VLOOKUP($K525,УЧАСТНИКИ!$A$5:$K$1101,10,FALSE)</f>
        <v>#N/A</v>
      </c>
      <c r="K525" s="544"/>
    </row>
    <row r="526" spans="1:11" s="366" customFormat="1" ht="25.5" hidden="1" customHeight="1" x14ac:dyDescent="0.25">
      <c r="A526" s="535">
        <v>22</v>
      </c>
      <c r="B526" s="540" t="e">
        <f>VLOOKUP($K526,УЧАСТНИКИ!$A$5:$K$1101,3,FALSE)</f>
        <v>#N/A</v>
      </c>
      <c r="C526" s="541" t="e">
        <f>VLOOKUP($K526,УЧАСТНИКИ!$A$5:$K$1101,4,FALSE)</f>
        <v>#N/A</v>
      </c>
      <c r="D526" s="542" t="e">
        <f>VLOOKUP($K526,УЧАСТНИКИ!$A$5:$K$1101,8,FALSE)</f>
        <v>#N/A</v>
      </c>
      <c r="E526" s="540" t="e">
        <f>VLOOKUP($K526,УЧАСТНИКИ!$A$5:$K$1101,5,FALSE)</f>
        <v>#N/A</v>
      </c>
      <c r="F526" s="543">
        <v>160</v>
      </c>
      <c r="G526" s="543"/>
      <c r="H526" s="537" t="str">
        <f>IF(F526&lt;=ЕВСК!$G$68,"КМС",IF(F526&lt;=ЕВСК!$H$68,"1",IF(F526&lt;=ЕВСК!$I$68,"2",IF(F526&lt;=ЕВСК!$J$68,"3",IF(F526&lt;=ЕВСК!$K$68,"1юн",IF(F526&gt;ЕВСК!$K$68,"б/р"))))))</f>
        <v>2</v>
      </c>
      <c r="I526" s="541"/>
      <c r="J526" s="540" t="e">
        <f>VLOOKUP($K526,УЧАСТНИКИ!$A$5:$K$1101,10,FALSE)</f>
        <v>#N/A</v>
      </c>
      <c r="K526" s="544"/>
    </row>
    <row r="527" spans="1:11" s="366" customFormat="1" ht="25.5" hidden="1" customHeight="1" x14ac:dyDescent="0.25">
      <c r="A527" s="535">
        <v>23</v>
      </c>
      <c r="B527" s="540" t="e">
        <f>VLOOKUP($K527,УЧАСТНИКИ!$A$5:$K$1101,3,FALSE)</f>
        <v>#N/A</v>
      </c>
      <c r="C527" s="541" t="e">
        <f>VLOOKUP($K527,УЧАСТНИКИ!$A$5:$K$1101,4,FALSE)</f>
        <v>#N/A</v>
      </c>
      <c r="D527" s="542" t="e">
        <f>VLOOKUP($K527,УЧАСТНИКИ!$A$5:$K$1101,8,FALSE)</f>
        <v>#N/A</v>
      </c>
      <c r="E527" s="540" t="e">
        <f>VLOOKUP($K527,УЧАСТНИКИ!$A$5:$K$1101,5,FALSE)</f>
        <v>#N/A</v>
      </c>
      <c r="F527" s="543">
        <v>161</v>
      </c>
      <c r="G527" s="543"/>
      <c r="H527" s="537" t="str">
        <f>IF(F527&lt;=ЕВСК!$G$68,"КМС",IF(F527&lt;=ЕВСК!$H$68,"1",IF(F527&lt;=ЕВСК!$I$68,"2",IF(F527&lt;=ЕВСК!$J$68,"3",IF(F527&lt;=ЕВСК!$K$68,"1юн",IF(F527&gt;ЕВСК!$K$68,"б/р"))))))</f>
        <v>2</v>
      </c>
      <c r="I527" s="541"/>
      <c r="J527" s="540" t="e">
        <f>VLOOKUP($K527,УЧАСТНИКИ!$A$5:$K$1101,10,FALSE)</f>
        <v>#N/A</v>
      </c>
      <c r="K527" s="544"/>
    </row>
    <row r="528" spans="1:11" s="366" customFormat="1" ht="25.5" hidden="1" customHeight="1" x14ac:dyDescent="0.25">
      <c r="A528" s="535">
        <v>24</v>
      </c>
      <c r="B528" s="540" t="e">
        <f>VLOOKUP($K528,УЧАСТНИКИ!$A$5:$K$1101,3,FALSE)</f>
        <v>#N/A</v>
      </c>
      <c r="C528" s="541" t="e">
        <f>VLOOKUP($K528,УЧАСТНИКИ!$A$5:$K$1101,4,FALSE)</f>
        <v>#N/A</v>
      </c>
      <c r="D528" s="542" t="e">
        <f>VLOOKUP($K528,УЧАСТНИКИ!$A$5:$K$1101,8,FALSE)</f>
        <v>#N/A</v>
      </c>
      <c r="E528" s="540" t="e">
        <f>VLOOKUP($K528,УЧАСТНИКИ!$A$5:$K$1101,5,FALSE)</f>
        <v>#N/A</v>
      </c>
      <c r="F528" s="543">
        <v>162</v>
      </c>
      <c r="G528" s="543"/>
      <c r="H528" s="537" t="str">
        <f>IF(F528&lt;=ЕВСК!$G$68,"КМС",IF(F528&lt;=ЕВСК!$H$68,"1",IF(F528&lt;=ЕВСК!$I$68,"2",IF(F528&lt;=ЕВСК!$J$68,"3",IF(F528&lt;=ЕВСК!$K$68,"1юн",IF(F528&gt;ЕВСК!$K$68,"б/р"))))))</f>
        <v>2</v>
      </c>
      <c r="I528" s="541"/>
      <c r="J528" s="540" t="e">
        <f>VLOOKUP($K528,УЧАСТНИКИ!$A$5:$K$1101,10,FALSE)</f>
        <v>#N/A</v>
      </c>
      <c r="K528" s="544"/>
    </row>
    <row r="529" spans="1:11" s="366" customFormat="1" ht="25.5" hidden="1" customHeight="1" x14ac:dyDescent="0.25">
      <c r="A529" s="535">
        <v>25</v>
      </c>
      <c r="B529" s="540" t="e">
        <f>VLOOKUP($K529,УЧАСТНИКИ!$A$5:$K$1101,3,FALSE)</f>
        <v>#N/A</v>
      </c>
      <c r="C529" s="541" t="e">
        <f>VLOOKUP($K529,УЧАСТНИКИ!$A$5:$K$1101,4,FALSE)</f>
        <v>#N/A</v>
      </c>
      <c r="D529" s="542" t="e">
        <f>VLOOKUP($K529,УЧАСТНИКИ!$A$5:$K$1101,8,FALSE)</f>
        <v>#N/A</v>
      </c>
      <c r="E529" s="540" t="e">
        <f>VLOOKUP($K529,УЧАСТНИКИ!$A$5:$K$1101,5,FALSE)</f>
        <v>#N/A</v>
      </c>
      <c r="F529" s="543">
        <v>163</v>
      </c>
      <c r="G529" s="543"/>
      <c r="H529" s="537" t="str">
        <f>IF(F529&lt;=ЕВСК!$G$68,"КМС",IF(F529&lt;=ЕВСК!$H$68,"1",IF(F529&lt;=ЕВСК!$I$68,"2",IF(F529&lt;=ЕВСК!$J$68,"3",IF(F529&lt;=ЕВСК!$K$68,"1юн",IF(F529&gt;ЕВСК!$K$68,"б/р"))))))</f>
        <v>2</v>
      </c>
      <c r="I529" s="541"/>
      <c r="J529" s="540" t="e">
        <f>VLOOKUP($K529,УЧАСТНИКИ!$A$5:$K$1101,10,FALSE)</f>
        <v>#N/A</v>
      </c>
      <c r="K529" s="544"/>
    </row>
    <row r="530" spans="1:11" s="366" customFormat="1" ht="25.5" hidden="1" customHeight="1" x14ac:dyDescent="0.25">
      <c r="A530" s="535">
        <v>26</v>
      </c>
      <c r="B530" s="540" t="e">
        <f>VLOOKUP($K530,УЧАСТНИКИ!$A$5:$K$1101,3,FALSE)</f>
        <v>#N/A</v>
      </c>
      <c r="C530" s="541" t="e">
        <f>VLOOKUP($K530,УЧАСТНИКИ!$A$5:$K$1101,4,FALSE)</f>
        <v>#N/A</v>
      </c>
      <c r="D530" s="542" t="e">
        <f>VLOOKUP($K530,УЧАСТНИКИ!$A$5:$K$1101,8,FALSE)</f>
        <v>#N/A</v>
      </c>
      <c r="E530" s="540" t="e">
        <f>VLOOKUP($K530,УЧАСТНИКИ!$A$5:$K$1101,5,FALSE)</f>
        <v>#N/A</v>
      </c>
      <c r="F530" s="543">
        <v>164</v>
      </c>
      <c r="G530" s="543"/>
      <c r="H530" s="537" t="str">
        <f>IF(F530&lt;=ЕВСК!$G$68,"КМС",IF(F530&lt;=ЕВСК!$H$68,"1",IF(F530&lt;=ЕВСК!$I$68,"2",IF(F530&lt;=ЕВСК!$J$68,"3",IF(F530&lt;=ЕВСК!$K$68,"1юн",IF(F530&gt;ЕВСК!$K$68,"б/р"))))))</f>
        <v>2</v>
      </c>
      <c r="I530" s="541"/>
      <c r="J530" s="540" t="e">
        <f>VLOOKUP($K530,УЧАСТНИКИ!$A$5:$K$1101,10,FALSE)</f>
        <v>#N/A</v>
      </c>
      <c r="K530" s="544"/>
    </row>
    <row r="531" spans="1:11" s="366" customFormat="1" ht="25.5" hidden="1" customHeight="1" x14ac:dyDescent="0.25">
      <c r="A531" s="535">
        <v>27</v>
      </c>
      <c r="B531" s="540" t="e">
        <f>VLOOKUP($K531,УЧАСТНИКИ!$A$5:$K$1101,3,FALSE)</f>
        <v>#N/A</v>
      </c>
      <c r="C531" s="541" t="e">
        <f>VLOOKUP($K531,УЧАСТНИКИ!$A$5:$K$1101,4,FALSE)</f>
        <v>#N/A</v>
      </c>
      <c r="D531" s="542" t="e">
        <f>VLOOKUP($K531,УЧАСТНИКИ!$A$5:$K$1101,8,FALSE)</f>
        <v>#N/A</v>
      </c>
      <c r="E531" s="540" t="e">
        <f>VLOOKUP($K531,УЧАСТНИКИ!$A$5:$K$1101,5,FALSE)</f>
        <v>#N/A</v>
      </c>
      <c r="F531" s="543">
        <v>165</v>
      </c>
      <c r="G531" s="543"/>
      <c r="H531" s="537" t="str">
        <f>IF(F531&lt;=ЕВСК!$G$68,"КМС",IF(F531&lt;=ЕВСК!$H$68,"1",IF(F531&lt;=ЕВСК!$I$68,"2",IF(F531&lt;=ЕВСК!$J$68,"3",IF(F531&lt;=ЕВСК!$K$68,"1юн",IF(F531&gt;ЕВСК!$K$68,"б/р"))))))</f>
        <v>2</v>
      </c>
      <c r="I531" s="541"/>
      <c r="J531" s="540" t="e">
        <f>VLOOKUP($K531,УЧАСТНИКИ!$A$5:$K$1101,10,FALSE)</f>
        <v>#N/A</v>
      </c>
      <c r="K531" s="544"/>
    </row>
    <row r="532" spans="1:11" s="366" customFormat="1" ht="25.5" hidden="1" customHeight="1" x14ac:dyDescent="0.25">
      <c r="A532" s="535">
        <v>28</v>
      </c>
      <c r="B532" s="540" t="e">
        <f>VLOOKUP($K532,УЧАСТНИКИ!$A$5:$K$1101,3,FALSE)</f>
        <v>#N/A</v>
      </c>
      <c r="C532" s="541" t="e">
        <f>VLOOKUP($K532,УЧАСТНИКИ!$A$5:$K$1101,4,FALSE)</f>
        <v>#N/A</v>
      </c>
      <c r="D532" s="542" t="e">
        <f>VLOOKUP($K532,УЧАСТНИКИ!$A$5:$K$1101,8,FALSE)</f>
        <v>#N/A</v>
      </c>
      <c r="E532" s="540" t="e">
        <f>VLOOKUP($K532,УЧАСТНИКИ!$A$5:$K$1101,5,FALSE)</f>
        <v>#N/A</v>
      </c>
      <c r="F532" s="543">
        <v>166</v>
      </c>
      <c r="G532" s="543"/>
      <c r="H532" s="537" t="str">
        <f>IF(F532&lt;=ЕВСК!$G$68,"КМС",IF(F532&lt;=ЕВСК!$H$68,"1",IF(F532&lt;=ЕВСК!$I$68,"2",IF(F532&lt;=ЕВСК!$J$68,"3",IF(F532&lt;=ЕВСК!$K$68,"1юн",IF(F532&gt;ЕВСК!$K$68,"б/р"))))))</f>
        <v>2</v>
      </c>
      <c r="I532" s="541"/>
      <c r="J532" s="540" t="e">
        <f>VLOOKUP($K532,УЧАСТНИКИ!$A$5:$K$1101,10,FALSE)</f>
        <v>#N/A</v>
      </c>
      <c r="K532" s="544"/>
    </row>
    <row r="533" spans="1:11" s="366" customFormat="1" ht="25.5" hidden="1" customHeight="1" x14ac:dyDescent="0.25">
      <c r="A533" s="535">
        <v>29</v>
      </c>
      <c r="B533" s="540" t="e">
        <f>VLOOKUP($K533,УЧАСТНИКИ!$A$5:$K$1101,3,FALSE)</f>
        <v>#N/A</v>
      </c>
      <c r="C533" s="541" t="e">
        <f>VLOOKUP($K533,УЧАСТНИКИ!$A$5:$K$1101,4,FALSE)</f>
        <v>#N/A</v>
      </c>
      <c r="D533" s="542" t="e">
        <f>VLOOKUP($K533,УЧАСТНИКИ!$A$5:$K$1101,8,FALSE)</f>
        <v>#N/A</v>
      </c>
      <c r="E533" s="540" t="e">
        <f>VLOOKUP($K533,УЧАСТНИКИ!$A$5:$K$1101,5,FALSE)</f>
        <v>#N/A</v>
      </c>
      <c r="F533" s="543">
        <v>167</v>
      </c>
      <c r="G533" s="543"/>
      <c r="H533" s="537" t="str">
        <f>IF(F533&lt;=ЕВСК!$G$68,"КМС",IF(F533&lt;=ЕВСК!$H$68,"1",IF(F533&lt;=ЕВСК!$I$68,"2",IF(F533&lt;=ЕВСК!$J$68,"3",IF(F533&lt;=ЕВСК!$K$68,"1юн",IF(F533&gt;ЕВСК!$K$68,"б/р"))))))</f>
        <v>2</v>
      </c>
      <c r="I533" s="541"/>
      <c r="J533" s="540" t="e">
        <f>VLOOKUP($K533,УЧАСТНИКИ!$A$5:$K$1101,10,FALSE)</f>
        <v>#N/A</v>
      </c>
      <c r="K533" s="544"/>
    </row>
    <row r="534" spans="1:11" s="366" customFormat="1" ht="25.5" hidden="1" customHeight="1" x14ac:dyDescent="0.25">
      <c r="A534" s="535">
        <v>30</v>
      </c>
      <c r="B534" s="540" t="e">
        <f>VLOOKUP($K534,УЧАСТНИКИ!$A$5:$K$1101,3,FALSE)</f>
        <v>#N/A</v>
      </c>
      <c r="C534" s="541" t="e">
        <f>VLOOKUP($K534,УЧАСТНИКИ!$A$5:$K$1101,4,FALSE)</f>
        <v>#N/A</v>
      </c>
      <c r="D534" s="542" t="e">
        <f>VLOOKUP($K534,УЧАСТНИКИ!$A$5:$K$1101,8,FALSE)</f>
        <v>#N/A</v>
      </c>
      <c r="E534" s="540" t="e">
        <f>VLOOKUP($K534,УЧАСТНИКИ!$A$5:$K$1101,5,FALSE)</f>
        <v>#N/A</v>
      </c>
      <c r="F534" s="543">
        <v>168</v>
      </c>
      <c r="G534" s="543"/>
      <c r="H534" s="537" t="str">
        <f>IF(F534&lt;=ЕВСК!$G$68,"КМС",IF(F534&lt;=ЕВСК!$H$68,"1",IF(F534&lt;=ЕВСК!$I$68,"2",IF(F534&lt;=ЕВСК!$J$68,"3",IF(F534&lt;=ЕВСК!$K$68,"1юн",IF(F534&gt;ЕВСК!$K$68,"б/р"))))))</f>
        <v>2</v>
      </c>
      <c r="I534" s="541"/>
      <c r="J534" s="540" t="e">
        <f>VLOOKUP($K534,УЧАСТНИКИ!$A$5:$K$1101,10,FALSE)</f>
        <v>#N/A</v>
      </c>
      <c r="K534" s="544"/>
    </row>
    <row r="535" spans="1:11" s="366" customFormat="1" ht="25.5" hidden="1" customHeight="1" x14ac:dyDescent="0.25">
      <c r="A535" s="535">
        <v>31</v>
      </c>
      <c r="B535" s="540" t="e">
        <f>VLOOKUP($K535,УЧАСТНИКИ!$A$5:$K$1101,3,FALSE)</f>
        <v>#N/A</v>
      </c>
      <c r="C535" s="541" t="e">
        <f>VLOOKUP($K535,УЧАСТНИКИ!$A$5:$K$1101,4,FALSE)</f>
        <v>#N/A</v>
      </c>
      <c r="D535" s="542" t="e">
        <f>VLOOKUP($K535,УЧАСТНИКИ!$A$5:$K$1101,8,FALSE)</f>
        <v>#N/A</v>
      </c>
      <c r="E535" s="540" t="e">
        <f>VLOOKUP($K535,УЧАСТНИКИ!$A$5:$K$1101,5,FALSE)</f>
        <v>#N/A</v>
      </c>
      <c r="F535" s="543">
        <v>169</v>
      </c>
      <c r="G535" s="543"/>
      <c r="H535" s="537" t="str">
        <f>IF(F535&lt;=ЕВСК!$G$68,"КМС",IF(F535&lt;=ЕВСК!$H$68,"1",IF(F535&lt;=ЕВСК!$I$68,"2",IF(F535&lt;=ЕВСК!$J$68,"3",IF(F535&lt;=ЕВСК!$K$68,"1юн",IF(F535&gt;ЕВСК!$K$68,"б/р"))))))</f>
        <v>2</v>
      </c>
      <c r="I535" s="541"/>
      <c r="J535" s="540" t="e">
        <f>VLOOKUP($K535,УЧАСТНИКИ!$A$5:$K$1101,10,FALSE)</f>
        <v>#N/A</v>
      </c>
      <c r="K535" s="544"/>
    </row>
    <row r="536" spans="1:11" s="366" customFormat="1" ht="25.5" hidden="1" customHeight="1" x14ac:dyDescent="0.25">
      <c r="A536" s="535">
        <v>32</v>
      </c>
      <c r="B536" s="540" t="e">
        <f>VLOOKUP($K536,УЧАСТНИКИ!$A$5:$K$1101,3,FALSE)</f>
        <v>#N/A</v>
      </c>
      <c r="C536" s="541" t="e">
        <f>VLOOKUP($K536,УЧАСТНИКИ!$A$5:$K$1101,4,FALSE)</f>
        <v>#N/A</v>
      </c>
      <c r="D536" s="542" t="e">
        <f>VLOOKUP($K536,УЧАСТНИКИ!$A$5:$K$1101,8,FALSE)</f>
        <v>#N/A</v>
      </c>
      <c r="E536" s="540" t="e">
        <f>VLOOKUP($K536,УЧАСТНИКИ!$A$5:$K$1101,5,FALSE)</f>
        <v>#N/A</v>
      </c>
      <c r="F536" s="543">
        <v>170</v>
      </c>
      <c r="G536" s="543"/>
      <c r="H536" s="537" t="str">
        <f>IF(F536&lt;=ЕВСК!$G$68,"КМС",IF(F536&lt;=ЕВСК!$H$68,"1",IF(F536&lt;=ЕВСК!$I$68,"2",IF(F536&lt;=ЕВСК!$J$68,"3",IF(F536&lt;=ЕВСК!$K$68,"1юн",IF(F536&gt;ЕВСК!$K$68,"б/р"))))))</f>
        <v>2</v>
      </c>
      <c r="I536" s="541"/>
      <c r="J536" s="540" t="e">
        <f>VLOOKUP($K536,УЧАСТНИКИ!$A$5:$K$1101,10,FALSE)</f>
        <v>#N/A</v>
      </c>
      <c r="K536" s="544"/>
    </row>
    <row r="537" spans="1:11" s="366" customFormat="1" ht="25.5" hidden="1" customHeight="1" x14ac:dyDescent="0.25">
      <c r="A537" s="535">
        <v>33</v>
      </c>
      <c r="B537" s="540" t="e">
        <f>VLOOKUP($K537,УЧАСТНИКИ!$A$5:$K$1101,3,FALSE)</f>
        <v>#N/A</v>
      </c>
      <c r="C537" s="541" t="e">
        <f>VLOOKUP($K537,УЧАСТНИКИ!$A$5:$K$1101,4,FALSE)</f>
        <v>#N/A</v>
      </c>
      <c r="D537" s="542" t="e">
        <f>VLOOKUP($K537,УЧАСТНИКИ!$A$5:$K$1101,8,FALSE)</f>
        <v>#N/A</v>
      </c>
      <c r="E537" s="540" t="e">
        <f>VLOOKUP($K537,УЧАСТНИКИ!$A$5:$K$1101,5,FALSE)</f>
        <v>#N/A</v>
      </c>
      <c r="F537" s="543">
        <v>171</v>
      </c>
      <c r="G537" s="543"/>
      <c r="H537" s="537" t="str">
        <f>IF(F537&lt;=ЕВСК!$G$68,"КМС",IF(F537&lt;=ЕВСК!$H$68,"1",IF(F537&lt;=ЕВСК!$I$68,"2",IF(F537&lt;=ЕВСК!$J$68,"3",IF(F537&lt;=ЕВСК!$K$68,"1юн",IF(F537&gt;ЕВСК!$K$68,"б/р"))))))</f>
        <v>2</v>
      </c>
      <c r="I537" s="541"/>
      <c r="J537" s="540" t="e">
        <f>VLOOKUP($K537,УЧАСТНИКИ!$A$5:$K$1101,10,FALSE)</f>
        <v>#N/A</v>
      </c>
      <c r="K537" s="544"/>
    </row>
    <row r="538" spans="1:11" s="366" customFormat="1" ht="25.5" hidden="1" customHeight="1" x14ac:dyDescent="0.25">
      <c r="A538" s="535">
        <v>34</v>
      </c>
      <c r="B538" s="540" t="e">
        <f>VLOOKUP($K538,УЧАСТНИКИ!$A$5:$K$1101,3,FALSE)</f>
        <v>#N/A</v>
      </c>
      <c r="C538" s="541" t="e">
        <f>VLOOKUP($K538,УЧАСТНИКИ!$A$5:$K$1101,4,FALSE)</f>
        <v>#N/A</v>
      </c>
      <c r="D538" s="542" t="e">
        <f>VLOOKUP($K538,УЧАСТНИКИ!$A$5:$K$1101,8,FALSE)</f>
        <v>#N/A</v>
      </c>
      <c r="E538" s="540" t="e">
        <f>VLOOKUP($K538,УЧАСТНИКИ!$A$5:$K$1101,5,FALSE)</f>
        <v>#N/A</v>
      </c>
      <c r="F538" s="543">
        <v>172</v>
      </c>
      <c r="G538" s="543"/>
      <c r="H538" s="537" t="str">
        <f>IF(F538&lt;=ЕВСК!$G$68,"КМС",IF(F538&lt;=ЕВСК!$H$68,"1",IF(F538&lt;=ЕВСК!$I$68,"2",IF(F538&lt;=ЕВСК!$J$68,"3",IF(F538&lt;=ЕВСК!$K$68,"1юн",IF(F538&gt;ЕВСК!$K$68,"б/р"))))))</f>
        <v>2</v>
      </c>
      <c r="I538" s="541"/>
      <c r="J538" s="540" t="e">
        <f>VLOOKUP($K538,УЧАСТНИКИ!$A$5:$K$1101,10,FALSE)</f>
        <v>#N/A</v>
      </c>
      <c r="K538" s="544"/>
    </row>
    <row r="539" spans="1:11" s="366" customFormat="1" ht="25.5" hidden="1" customHeight="1" x14ac:dyDescent="0.25">
      <c r="A539" s="535">
        <v>35</v>
      </c>
      <c r="B539" s="540" t="e">
        <f>VLOOKUP($K539,УЧАСТНИКИ!$A$5:$K$1101,3,FALSE)</f>
        <v>#N/A</v>
      </c>
      <c r="C539" s="541" t="e">
        <f>VLOOKUP($K539,УЧАСТНИКИ!$A$5:$K$1101,4,FALSE)</f>
        <v>#N/A</v>
      </c>
      <c r="D539" s="542" t="e">
        <f>VLOOKUP($K539,УЧАСТНИКИ!$A$5:$K$1101,8,FALSE)</f>
        <v>#N/A</v>
      </c>
      <c r="E539" s="540" t="e">
        <f>VLOOKUP($K539,УЧАСТНИКИ!$A$5:$K$1101,5,FALSE)</f>
        <v>#N/A</v>
      </c>
      <c r="F539" s="543">
        <v>173</v>
      </c>
      <c r="G539" s="543"/>
      <c r="H539" s="537" t="str">
        <f>IF(F539&lt;=ЕВСК!$G$68,"КМС",IF(F539&lt;=ЕВСК!$H$68,"1",IF(F539&lt;=ЕВСК!$I$68,"2",IF(F539&lt;=ЕВСК!$J$68,"3",IF(F539&lt;=ЕВСК!$K$68,"1юн",IF(F539&gt;ЕВСК!$K$68,"б/р"))))))</f>
        <v>2</v>
      </c>
      <c r="I539" s="541"/>
      <c r="J539" s="540" t="e">
        <f>VLOOKUP($K539,УЧАСТНИКИ!$A$5:$K$1101,10,FALSE)</f>
        <v>#N/A</v>
      </c>
      <c r="K539" s="544"/>
    </row>
    <row r="540" spans="1:11" s="366" customFormat="1" ht="25.5" hidden="1" customHeight="1" x14ac:dyDescent="0.25">
      <c r="A540" s="535">
        <v>36</v>
      </c>
      <c r="B540" s="540" t="e">
        <f>VLOOKUP($K540,УЧАСТНИКИ!$A$5:$K$1101,3,FALSE)</f>
        <v>#N/A</v>
      </c>
      <c r="C540" s="541" t="e">
        <f>VLOOKUP($K540,УЧАСТНИКИ!$A$5:$K$1101,4,FALSE)</f>
        <v>#N/A</v>
      </c>
      <c r="D540" s="542" t="e">
        <f>VLOOKUP($K540,УЧАСТНИКИ!$A$5:$K$1101,8,FALSE)</f>
        <v>#N/A</v>
      </c>
      <c r="E540" s="540" t="e">
        <f>VLOOKUP($K540,УЧАСТНИКИ!$A$5:$K$1101,5,FALSE)</f>
        <v>#N/A</v>
      </c>
      <c r="F540" s="543">
        <v>174</v>
      </c>
      <c r="G540" s="543"/>
      <c r="H540" s="537" t="str">
        <f>IF(F540&lt;=ЕВСК!$G$68,"КМС",IF(F540&lt;=ЕВСК!$H$68,"1",IF(F540&lt;=ЕВСК!$I$68,"2",IF(F540&lt;=ЕВСК!$J$68,"3",IF(F540&lt;=ЕВСК!$K$68,"1юн",IF(F540&gt;ЕВСК!$K$68,"б/р"))))))</f>
        <v>2</v>
      </c>
      <c r="I540" s="541"/>
      <c r="J540" s="540" t="e">
        <f>VLOOKUP($K540,УЧАСТНИКИ!$A$5:$K$1101,10,FALSE)</f>
        <v>#N/A</v>
      </c>
      <c r="K540" s="544"/>
    </row>
    <row r="541" spans="1:11" s="366" customFormat="1" ht="25.5" hidden="1" customHeight="1" x14ac:dyDescent="0.25">
      <c r="A541" s="535">
        <v>37</v>
      </c>
      <c r="B541" s="540" t="e">
        <f>VLOOKUP($K541,УЧАСТНИКИ!$A$5:$K$1101,3,FALSE)</f>
        <v>#N/A</v>
      </c>
      <c r="C541" s="541" t="e">
        <f>VLOOKUP($K541,УЧАСТНИКИ!$A$5:$K$1101,4,FALSE)</f>
        <v>#N/A</v>
      </c>
      <c r="D541" s="542" t="e">
        <f>VLOOKUP($K541,УЧАСТНИКИ!$A$5:$K$1101,8,FALSE)</f>
        <v>#N/A</v>
      </c>
      <c r="E541" s="540" t="e">
        <f>VLOOKUP($K541,УЧАСТНИКИ!$A$5:$K$1101,5,FALSE)</f>
        <v>#N/A</v>
      </c>
      <c r="F541" s="543">
        <v>175</v>
      </c>
      <c r="G541" s="543"/>
      <c r="H541" s="537" t="str">
        <f>IF(F541&lt;=ЕВСК!$G$68,"КМС",IF(F541&lt;=ЕВСК!$H$68,"1",IF(F541&lt;=ЕВСК!$I$68,"2",IF(F541&lt;=ЕВСК!$J$68,"3",IF(F541&lt;=ЕВСК!$K$68,"1юн",IF(F541&gt;ЕВСК!$K$68,"б/р"))))))</f>
        <v>2</v>
      </c>
      <c r="I541" s="541"/>
      <c r="J541" s="540" t="e">
        <f>VLOOKUP($K541,УЧАСТНИКИ!$A$5:$K$1101,10,FALSE)</f>
        <v>#N/A</v>
      </c>
      <c r="K541" s="544"/>
    </row>
    <row r="542" spans="1:11" s="366" customFormat="1" ht="25.5" hidden="1" customHeight="1" x14ac:dyDescent="0.25">
      <c r="A542" s="535">
        <v>38</v>
      </c>
      <c r="B542" s="540" t="e">
        <f>VLOOKUP($K542,УЧАСТНИКИ!$A$5:$K$1101,3,FALSE)</f>
        <v>#N/A</v>
      </c>
      <c r="C542" s="541" t="e">
        <f>VLOOKUP($K542,УЧАСТНИКИ!$A$5:$K$1101,4,FALSE)</f>
        <v>#N/A</v>
      </c>
      <c r="D542" s="542" t="e">
        <f>VLOOKUP($K542,УЧАСТНИКИ!$A$5:$K$1101,8,FALSE)</f>
        <v>#N/A</v>
      </c>
      <c r="E542" s="540" t="e">
        <f>VLOOKUP($K542,УЧАСТНИКИ!$A$5:$K$1101,5,FALSE)</f>
        <v>#N/A</v>
      </c>
      <c r="F542" s="543">
        <v>176</v>
      </c>
      <c r="G542" s="543"/>
      <c r="H542" s="537" t="str">
        <f>IF(F542&lt;=ЕВСК!$G$68,"КМС",IF(F542&lt;=ЕВСК!$H$68,"1",IF(F542&lt;=ЕВСК!$I$68,"2",IF(F542&lt;=ЕВСК!$J$68,"3",IF(F542&lt;=ЕВСК!$K$68,"1юн",IF(F542&gt;ЕВСК!$K$68,"б/р"))))))</f>
        <v>2</v>
      </c>
      <c r="I542" s="541"/>
      <c r="J542" s="540" t="e">
        <f>VLOOKUP($K542,УЧАСТНИКИ!$A$5:$K$1101,10,FALSE)</f>
        <v>#N/A</v>
      </c>
      <c r="K542" s="544"/>
    </row>
    <row r="543" spans="1:11" s="366" customFormat="1" ht="25.5" hidden="1" customHeight="1" x14ac:dyDescent="0.25">
      <c r="A543" s="535">
        <v>39</v>
      </c>
      <c r="B543" s="540" t="e">
        <f>VLOOKUP($K543,УЧАСТНИКИ!$A$5:$K$1101,3,FALSE)</f>
        <v>#N/A</v>
      </c>
      <c r="C543" s="541" t="e">
        <f>VLOOKUP($K543,УЧАСТНИКИ!$A$5:$K$1101,4,FALSE)</f>
        <v>#N/A</v>
      </c>
      <c r="D543" s="542" t="e">
        <f>VLOOKUP($K543,УЧАСТНИКИ!$A$5:$K$1101,8,FALSE)</f>
        <v>#N/A</v>
      </c>
      <c r="E543" s="540" t="e">
        <f>VLOOKUP($K543,УЧАСТНИКИ!$A$5:$K$1101,5,FALSE)</f>
        <v>#N/A</v>
      </c>
      <c r="F543" s="543">
        <v>177</v>
      </c>
      <c r="G543" s="543"/>
      <c r="H543" s="537" t="str">
        <f>IF(F543&lt;=ЕВСК!$G$68,"КМС",IF(F543&lt;=ЕВСК!$H$68,"1",IF(F543&lt;=ЕВСК!$I$68,"2",IF(F543&lt;=ЕВСК!$J$68,"3",IF(F543&lt;=ЕВСК!$K$68,"1юн",IF(F543&gt;ЕВСК!$K$68,"б/р"))))))</f>
        <v>2</v>
      </c>
      <c r="I543" s="541"/>
      <c r="J543" s="540" t="e">
        <f>VLOOKUP($K543,УЧАСТНИКИ!$A$5:$K$1101,10,FALSE)</f>
        <v>#N/A</v>
      </c>
      <c r="K543" s="544"/>
    </row>
    <row r="544" spans="1:11" s="366" customFormat="1" ht="25.5" hidden="1" customHeight="1" x14ac:dyDescent="0.25">
      <c r="A544" s="535">
        <v>40</v>
      </c>
      <c r="B544" s="540" t="e">
        <f>VLOOKUP($K544,УЧАСТНИКИ!$A$5:$K$1101,3,FALSE)</f>
        <v>#N/A</v>
      </c>
      <c r="C544" s="541" t="e">
        <f>VLOOKUP($K544,УЧАСТНИКИ!$A$5:$K$1101,4,FALSE)</f>
        <v>#N/A</v>
      </c>
      <c r="D544" s="542" t="e">
        <f>VLOOKUP($K544,УЧАСТНИКИ!$A$5:$K$1101,8,FALSE)</f>
        <v>#N/A</v>
      </c>
      <c r="E544" s="540" t="e">
        <f>VLOOKUP($K544,УЧАСТНИКИ!$A$5:$K$1101,5,FALSE)</f>
        <v>#N/A</v>
      </c>
      <c r="F544" s="543">
        <v>178</v>
      </c>
      <c r="G544" s="543"/>
      <c r="H544" s="537" t="str">
        <f>IF(F544&lt;=ЕВСК!$G$68,"КМС",IF(F544&lt;=ЕВСК!$H$68,"1",IF(F544&lt;=ЕВСК!$I$68,"2",IF(F544&lt;=ЕВСК!$J$68,"3",IF(F544&lt;=ЕВСК!$K$68,"1юн",IF(F544&gt;ЕВСК!$K$68,"б/р"))))))</f>
        <v>2</v>
      </c>
      <c r="I544" s="541"/>
      <c r="J544" s="540" t="e">
        <f>VLOOKUP($K544,УЧАСТНИКИ!$A$5:$K$1101,10,FALSE)</f>
        <v>#N/A</v>
      </c>
      <c r="K544" s="544"/>
    </row>
    <row r="545" spans="1:11" s="366" customFormat="1" ht="25.5" hidden="1" customHeight="1" x14ac:dyDescent="0.25">
      <c r="A545" s="535">
        <v>41</v>
      </c>
      <c r="B545" s="540" t="e">
        <f>VLOOKUP($K545,УЧАСТНИКИ!$A$5:$K$1101,3,FALSE)</f>
        <v>#N/A</v>
      </c>
      <c r="C545" s="541" t="e">
        <f>VLOOKUP($K545,УЧАСТНИКИ!$A$5:$K$1101,4,FALSE)</f>
        <v>#N/A</v>
      </c>
      <c r="D545" s="542" t="e">
        <f>VLOOKUP($K545,УЧАСТНИКИ!$A$5:$K$1101,8,FALSE)</f>
        <v>#N/A</v>
      </c>
      <c r="E545" s="540" t="e">
        <f>VLOOKUP($K545,УЧАСТНИКИ!$A$5:$K$1101,5,FALSE)</f>
        <v>#N/A</v>
      </c>
      <c r="F545" s="543">
        <v>179</v>
      </c>
      <c r="G545" s="543"/>
      <c r="H545" s="537" t="str">
        <f>IF(F545&lt;=ЕВСК!$G$68,"КМС",IF(F545&lt;=ЕВСК!$H$68,"1",IF(F545&lt;=ЕВСК!$I$68,"2",IF(F545&lt;=ЕВСК!$J$68,"3",IF(F545&lt;=ЕВСК!$K$68,"1юн",IF(F545&gt;ЕВСК!$K$68,"б/р"))))))</f>
        <v>2</v>
      </c>
      <c r="I545" s="541"/>
      <c r="J545" s="540" t="e">
        <f>VLOOKUP($K545,УЧАСТНИКИ!$A$5:$K$1101,10,FALSE)</f>
        <v>#N/A</v>
      </c>
      <c r="K545" s="544"/>
    </row>
    <row r="546" spans="1:11" s="366" customFormat="1" ht="25.5" hidden="1" customHeight="1" x14ac:dyDescent="0.25">
      <c r="A546" s="535">
        <v>42</v>
      </c>
      <c r="B546" s="540" t="e">
        <f>VLOOKUP($K546,УЧАСТНИКИ!$A$5:$K$1101,3,FALSE)</f>
        <v>#N/A</v>
      </c>
      <c r="C546" s="541" t="e">
        <f>VLOOKUP($K546,УЧАСТНИКИ!$A$5:$K$1101,4,FALSE)</f>
        <v>#N/A</v>
      </c>
      <c r="D546" s="542" t="e">
        <f>VLOOKUP($K546,УЧАСТНИКИ!$A$5:$K$1101,8,FALSE)</f>
        <v>#N/A</v>
      </c>
      <c r="E546" s="540" t="e">
        <f>VLOOKUP($K546,УЧАСТНИКИ!$A$5:$K$1101,5,FALSE)</f>
        <v>#N/A</v>
      </c>
      <c r="F546" s="543">
        <v>180</v>
      </c>
      <c r="G546" s="543"/>
      <c r="H546" s="537" t="str">
        <f>IF(F546&lt;=ЕВСК!$G$68,"КМС",IF(F546&lt;=ЕВСК!$H$68,"1",IF(F546&lt;=ЕВСК!$I$68,"2",IF(F546&lt;=ЕВСК!$J$68,"3",IF(F546&lt;=ЕВСК!$K$68,"1юн",IF(F546&gt;ЕВСК!$K$68,"б/р"))))))</f>
        <v>2</v>
      </c>
      <c r="I546" s="541"/>
      <c r="J546" s="540" t="e">
        <f>VLOOKUP($K546,УЧАСТНИКИ!$A$5:$K$1101,10,FALSE)</f>
        <v>#N/A</v>
      </c>
      <c r="K546" s="544"/>
    </row>
    <row r="547" spans="1:11" s="366" customFormat="1" ht="25.5" hidden="1" customHeight="1" x14ac:dyDescent="0.25">
      <c r="A547" s="523"/>
      <c r="B547" s="523"/>
      <c r="C547" s="523"/>
      <c r="D547" s="523"/>
      <c r="E547" s="545"/>
      <c r="F547" s="523"/>
      <c r="G547" s="958"/>
      <c r="H547" s="523"/>
      <c r="I547" s="523"/>
      <c r="J547" s="523"/>
      <c r="K547" s="544"/>
    </row>
    <row r="548" spans="1:11" s="366" customFormat="1" ht="35.25" customHeight="1" thickBot="1" x14ac:dyDescent="0.3">
      <c r="A548" s="1174" t="s">
        <v>81</v>
      </c>
      <c r="B548" s="1174"/>
      <c r="C548" s="70"/>
      <c r="D548" s="547"/>
      <c r="E548" s="453"/>
      <c r="F548" s="71"/>
      <c r="G548" s="71"/>
      <c r="H548" s="1173"/>
      <c r="I548" s="1173"/>
      <c r="J548" s="71"/>
      <c r="K548" s="544"/>
    </row>
    <row r="549" spans="1:11" s="366" customFormat="1" ht="25.5" customHeight="1" thickBot="1" x14ac:dyDescent="0.3">
      <c r="A549" s="549" t="s">
        <v>51</v>
      </c>
      <c r="B549" s="550" t="s">
        <v>63</v>
      </c>
      <c r="C549" s="550" t="s">
        <v>68</v>
      </c>
      <c r="D549" s="550" t="s">
        <v>9</v>
      </c>
      <c r="E549" s="550" t="s">
        <v>97</v>
      </c>
      <c r="F549" s="551" t="s">
        <v>19</v>
      </c>
      <c r="G549" s="551" t="s">
        <v>1285</v>
      </c>
      <c r="H549" s="550" t="s">
        <v>12</v>
      </c>
      <c r="I549" s="550" t="s">
        <v>13</v>
      </c>
      <c r="J549" s="552" t="s">
        <v>14</v>
      </c>
      <c r="K549" s="546" t="s">
        <v>434</v>
      </c>
    </row>
    <row r="550" spans="1:11" s="366" customFormat="1" ht="25.5" customHeight="1" x14ac:dyDescent="0.25">
      <c r="A550" s="996">
        <v>1</v>
      </c>
      <c r="B550" s="997" t="e">
        <f>VLOOKUP($K550,УЧАСТНИКИ!$A$5:$K$1101,3,FALSE)</f>
        <v>#N/A</v>
      </c>
      <c r="C550" s="998" t="e">
        <f>VLOOKUP($K550,УЧАСТНИКИ!$A$5:$K$1101,4,FALSE)</f>
        <v>#N/A</v>
      </c>
      <c r="D550" s="999" t="e">
        <f>VLOOKUP($K550,УЧАСТНИКИ!$A$5:$K$1101,8,FALSE)</f>
        <v>#N/A</v>
      </c>
      <c r="E550" s="997" t="e">
        <f>VLOOKUP($K550,УЧАСТНИКИ!$A$5:$K$1101,5,FALSE)</f>
        <v>#N/A</v>
      </c>
      <c r="F550" s="1000"/>
      <c r="G550" s="1000"/>
      <c r="H550" s="1001"/>
      <c r="I550" s="998"/>
      <c r="J550" s="1002" t="e">
        <f>VLOOKUP($K550,УЧАСТНИКИ!$A$5:$K$1101,10,FALSE)</f>
        <v>#N/A</v>
      </c>
      <c r="K550" s="544"/>
    </row>
    <row r="551" spans="1:11" s="366" customFormat="1" ht="25.5" customHeight="1" x14ac:dyDescent="0.25">
      <c r="A551" s="560">
        <v>2</v>
      </c>
      <c r="B551" s="561" t="e">
        <f>VLOOKUP($K551,УЧАСТНИКИ!$A$5:$K$1101,3,FALSE)</f>
        <v>#N/A</v>
      </c>
      <c r="C551" s="562" t="e">
        <f>VLOOKUP($K551,УЧАСТНИКИ!$A$5:$K$1101,4,FALSE)</f>
        <v>#N/A</v>
      </c>
      <c r="D551" s="536" t="e">
        <f>VLOOKUP($K551,УЧАСТНИКИ!$A$5:$K$1101,8,FALSE)</f>
        <v>#N/A</v>
      </c>
      <c r="E551" s="561" t="e">
        <f>VLOOKUP($K551,УЧАСТНИКИ!$A$5:$K$1101,5,FALSE)</f>
        <v>#N/A</v>
      </c>
      <c r="F551" s="563"/>
      <c r="G551" s="563"/>
      <c r="H551" s="537"/>
      <c r="I551" s="562"/>
      <c r="J551" s="564" t="e">
        <f>VLOOKUP($K551,УЧАСТНИКИ!$A$5:$K$1101,10,FALSE)</f>
        <v>#N/A</v>
      </c>
      <c r="K551" s="544"/>
    </row>
    <row r="552" spans="1:11" s="366" customFormat="1" ht="25.5" customHeight="1" x14ac:dyDescent="0.25">
      <c r="A552" s="560">
        <v>3</v>
      </c>
      <c r="B552" s="561" t="e">
        <f>VLOOKUP($K552,УЧАСТНИКИ!$A$5:$K$1101,3,FALSE)</f>
        <v>#N/A</v>
      </c>
      <c r="C552" s="562" t="e">
        <f>VLOOKUP($K552,УЧАСТНИКИ!$A$5:$K$1101,4,FALSE)</f>
        <v>#N/A</v>
      </c>
      <c r="D552" s="536" t="e">
        <f>VLOOKUP($K552,УЧАСТНИКИ!$A$5:$K$1101,8,FALSE)</f>
        <v>#N/A</v>
      </c>
      <c r="E552" s="561" t="e">
        <f>VLOOKUP($K552,УЧАСТНИКИ!$A$5:$K$1101,5,FALSE)</f>
        <v>#N/A</v>
      </c>
      <c r="F552" s="563"/>
      <c r="G552" s="563"/>
      <c r="H552" s="537"/>
      <c r="I552" s="562"/>
      <c r="J552" s="564" t="e">
        <f>VLOOKUP($K552,УЧАСТНИКИ!$A$5:$K$1101,10,FALSE)</f>
        <v>#N/A</v>
      </c>
      <c r="K552" s="544"/>
    </row>
    <row r="553" spans="1:11" s="366" customFormat="1" ht="25.5" customHeight="1" x14ac:dyDescent="0.25">
      <c r="A553" s="560">
        <v>4</v>
      </c>
      <c r="B553" s="561" t="e">
        <f>VLOOKUP($K553,УЧАСТНИКИ!$A$5:$K$1101,3,FALSE)</f>
        <v>#N/A</v>
      </c>
      <c r="C553" s="562" t="e">
        <f>VLOOKUP($K553,УЧАСТНИКИ!$A$5:$K$1101,4,FALSE)</f>
        <v>#N/A</v>
      </c>
      <c r="D553" s="536" t="e">
        <f>VLOOKUP($K553,УЧАСТНИКИ!$A$5:$K$1101,8,FALSE)</f>
        <v>#N/A</v>
      </c>
      <c r="E553" s="561" t="e">
        <f>VLOOKUP($K553,УЧАСТНИКИ!$A$5:$K$1101,5,FALSE)</f>
        <v>#N/A</v>
      </c>
      <c r="F553" s="563"/>
      <c r="G553" s="563"/>
      <c r="H553" s="537"/>
      <c r="I553" s="562"/>
      <c r="J553" s="564" t="e">
        <f>VLOOKUP($K553,УЧАСТНИКИ!$A$5:$K$1101,10,FALSE)</f>
        <v>#N/A</v>
      </c>
      <c r="K553" s="544"/>
    </row>
    <row r="554" spans="1:11" s="366" customFormat="1" ht="25.5" customHeight="1" x14ac:dyDescent="0.25">
      <c r="A554" s="560">
        <v>5</v>
      </c>
      <c r="B554" s="561" t="e">
        <f>VLOOKUP($K554,УЧАСТНИКИ!$A$5:$K$1101,3,FALSE)</f>
        <v>#N/A</v>
      </c>
      <c r="C554" s="562" t="e">
        <f>VLOOKUP($K554,УЧАСТНИКИ!$A$5:$K$1101,4,FALSE)</f>
        <v>#N/A</v>
      </c>
      <c r="D554" s="536" t="e">
        <f>VLOOKUP($K554,УЧАСТНИКИ!$A$5:$K$1101,8,FALSE)</f>
        <v>#N/A</v>
      </c>
      <c r="E554" s="561" t="e">
        <f>VLOOKUP($K554,УЧАСТНИКИ!$A$5:$K$1101,5,FALSE)</f>
        <v>#N/A</v>
      </c>
      <c r="F554" s="563"/>
      <c r="G554" s="563"/>
      <c r="H554" s="537"/>
      <c r="I554" s="562"/>
      <c r="J554" s="564" t="e">
        <f>VLOOKUP($K554,УЧАСТНИКИ!$A$5:$K$1101,10,FALSE)</f>
        <v>#N/A</v>
      </c>
      <c r="K554" s="544"/>
    </row>
    <row r="555" spans="1:11" s="366" customFormat="1" ht="25.5" customHeight="1" x14ac:dyDescent="0.25">
      <c r="A555" s="560">
        <v>6</v>
      </c>
      <c r="B555" s="561" t="e">
        <f>VLOOKUP($K555,УЧАСТНИКИ!$A$5:$K$1101,3,FALSE)</f>
        <v>#N/A</v>
      </c>
      <c r="C555" s="562" t="e">
        <f>VLOOKUP($K555,УЧАСТНИКИ!$A$5:$K$1101,4,FALSE)</f>
        <v>#N/A</v>
      </c>
      <c r="D555" s="536" t="e">
        <f>VLOOKUP($K555,УЧАСТНИКИ!$A$5:$K$1101,8,FALSE)</f>
        <v>#N/A</v>
      </c>
      <c r="E555" s="561" t="e">
        <f>VLOOKUP($K555,УЧАСТНИКИ!$A$5:$K$1101,5,FALSE)</f>
        <v>#N/A</v>
      </c>
      <c r="F555" s="563"/>
      <c r="G555" s="563"/>
      <c r="H555" s="537"/>
      <c r="I555" s="562"/>
      <c r="J555" s="564" t="e">
        <f>VLOOKUP($K555,УЧАСТНИКИ!$A$5:$K$1101,10,FALSE)</f>
        <v>#N/A</v>
      </c>
      <c r="K555" s="544"/>
    </row>
    <row r="556" spans="1:11" s="366" customFormat="1" ht="25.5" customHeight="1" x14ac:dyDescent="0.25">
      <c r="A556" s="560">
        <v>7</v>
      </c>
      <c r="B556" s="561" t="e">
        <f>VLOOKUP($K556,УЧАСТНИКИ!$A$5:$K$1101,3,FALSE)</f>
        <v>#N/A</v>
      </c>
      <c r="C556" s="562" t="e">
        <f>VLOOKUP($K556,УЧАСТНИКИ!$A$5:$K$1101,4,FALSE)</f>
        <v>#N/A</v>
      </c>
      <c r="D556" s="536" t="e">
        <f>VLOOKUP($K556,УЧАСТНИКИ!$A$5:$K$1101,8,FALSE)</f>
        <v>#N/A</v>
      </c>
      <c r="E556" s="561" t="e">
        <f>VLOOKUP($K556,УЧАСТНИКИ!$A$5:$K$1101,5,FALSE)</f>
        <v>#N/A</v>
      </c>
      <c r="F556" s="563"/>
      <c r="G556" s="563"/>
      <c r="H556" s="537"/>
      <c r="I556" s="562"/>
      <c r="J556" s="564" t="e">
        <f>VLOOKUP($K556,УЧАСТНИКИ!$A$5:$K$1101,10,FALSE)</f>
        <v>#N/A</v>
      </c>
      <c r="K556" s="544"/>
    </row>
    <row r="557" spans="1:11" s="366" customFormat="1" ht="25.5" customHeight="1" x14ac:dyDescent="0.25">
      <c r="A557" s="560">
        <v>8</v>
      </c>
      <c r="B557" s="561" t="e">
        <f>VLOOKUP($K557,УЧАСТНИКИ!$A$5:$K$1101,3,FALSE)</f>
        <v>#N/A</v>
      </c>
      <c r="C557" s="562" t="e">
        <f>VLOOKUP($K557,УЧАСТНИКИ!$A$5:$K$1101,4,FALSE)</f>
        <v>#N/A</v>
      </c>
      <c r="D557" s="536" t="e">
        <f>VLOOKUP($K557,УЧАСТНИКИ!$A$5:$K$1101,8,FALSE)</f>
        <v>#N/A</v>
      </c>
      <c r="E557" s="561" t="e">
        <f>VLOOKUP($K557,УЧАСТНИКИ!$A$5:$K$1101,5,FALSE)</f>
        <v>#N/A</v>
      </c>
      <c r="F557" s="563"/>
      <c r="G557" s="563"/>
      <c r="H557" s="537"/>
      <c r="I557" s="562"/>
      <c r="J557" s="564" t="e">
        <f>VLOOKUP($K557,УЧАСТНИКИ!$A$5:$K$1101,10,FALSE)</f>
        <v>#N/A</v>
      </c>
      <c r="K557" s="544"/>
    </row>
    <row r="558" spans="1:11" s="366" customFormat="1" ht="25.5" customHeight="1" x14ac:dyDescent="0.25">
      <c r="A558" s="560">
        <v>9</v>
      </c>
      <c r="B558" s="561" t="e">
        <f>VLOOKUP($K558,УЧАСТНИКИ!$A$5:$K$1101,3,FALSE)</f>
        <v>#N/A</v>
      </c>
      <c r="C558" s="562" t="e">
        <f>VLOOKUP($K558,УЧАСТНИКИ!$A$5:$K$1101,4,FALSE)</f>
        <v>#N/A</v>
      </c>
      <c r="D558" s="536" t="e">
        <f>VLOOKUP($K558,УЧАСТНИКИ!$A$5:$K$1101,8,FALSE)</f>
        <v>#N/A</v>
      </c>
      <c r="E558" s="561" t="e">
        <f>VLOOKUP($K558,УЧАСТНИКИ!$A$5:$K$1101,5,FALSE)</f>
        <v>#N/A</v>
      </c>
      <c r="F558" s="563"/>
      <c r="G558" s="563"/>
      <c r="H558" s="537"/>
      <c r="I558" s="562"/>
      <c r="J558" s="564" t="e">
        <f>VLOOKUP($K558,УЧАСТНИКИ!$A$5:$K$1101,10,FALSE)</f>
        <v>#N/A</v>
      </c>
      <c r="K558" s="544"/>
    </row>
    <row r="559" spans="1:11" s="366" customFormat="1" ht="25.5" customHeight="1" thickBot="1" x14ac:dyDescent="0.3">
      <c r="A559" s="964">
        <v>10</v>
      </c>
      <c r="B559" s="568" t="e">
        <f>VLOOKUP($K559,УЧАСТНИКИ!$A$5:$K$1101,3,FALSE)</f>
        <v>#N/A</v>
      </c>
      <c r="C559" s="569" t="e">
        <f>VLOOKUP($K559,УЧАСТНИКИ!$A$5:$K$1101,4,FALSE)</f>
        <v>#N/A</v>
      </c>
      <c r="D559" s="565" t="e">
        <f>VLOOKUP($K559,УЧАСТНИКИ!$A$5:$K$1101,8,FALSE)</f>
        <v>#N/A</v>
      </c>
      <c r="E559" s="568" t="e">
        <f>VLOOKUP($K559,УЧАСТНИКИ!$A$5:$K$1101,5,FALSE)</f>
        <v>#N/A</v>
      </c>
      <c r="F559" s="965"/>
      <c r="G559" s="965"/>
      <c r="H559" s="966"/>
      <c r="I559" s="569"/>
      <c r="J559" s="571" t="e">
        <f>VLOOKUP($K559,УЧАСТНИКИ!$A$5:$K$1101,10,FALSE)</f>
        <v>#N/A</v>
      </c>
      <c r="K559" s="544"/>
    </row>
    <row r="560" spans="1:11" s="366" customFormat="1" ht="35.25" customHeight="1" thickBot="1" x14ac:dyDescent="0.3">
      <c r="A560" s="1175" t="s">
        <v>56</v>
      </c>
      <c r="B560" s="1175"/>
      <c r="C560" s="70"/>
      <c r="D560" s="547"/>
      <c r="E560" s="453"/>
      <c r="F560" s="71"/>
      <c r="G560" s="71"/>
      <c r="H560" s="1176"/>
      <c r="I560" s="1176"/>
      <c r="J560" s="71"/>
      <c r="K560" s="544"/>
    </row>
    <row r="561" spans="1:11" s="366" customFormat="1" ht="25.5" customHeight="1" thickBot="1" x14ac:dyDescent="0.3">
      <c r="A561" s="549" t="s">
        <v>51</v>
      </c>
      <c r="B561" s="550" t="s">
        <v>63</v>
      </c>
      <c r="C561" s="550" t="s">
        <v>68</v>
      </c>
      <c r="D561" s="550" t="s">
        <v>9</v>
      </c>
      <c r="E561" s="550" t="s">
        <v>97</v>
      </c>
      <c r="F561" s="551" t="s">
        <v>19</v>
      </c>
      <c r="G561" s="551" t="s">
        <v>1285</v>
      </c>
      <c r="H561" s="550" t="s">
        <v>12</v>
      </c>
      <c r="I561" s="550" t="s">
        <v>13</v>
      </c>
      <c r="J561" s="552" t="s">
        <v>14</v>
      </c>
      <c r="K561" s="546" t="s">
        <v>434</v>
      </c>
    </row>
    <row r="562" spans="1:11" s="366" customFormat="1" ht="25.5" customHeight="1" x14ac:dyDescent="0.25">
      <c r="A562" s="996">
        <v>1</v>
      </c>
      <c r="B562" s="997" t="str">
        <f>VLOOKUP($K562,УЧАСТНИКИ!$A$5:$K$1101,3,FALSE)</f>
        <v>Коньков Кирилл</v>
      </c>
      <c r="C562" s="998">
        <f>VLOOKUP($K562,УЧАСТНИКИ!$A$5:$K$1101,4,FALSE)</f>
        <v>2005</v>
      </c>
      <c r="D562" s="999" t="str">
        <f>VLOOKUP($K562,УЧАСТНИКИ!$A$5:$K$1101,8,FALSE)</f>
        <v>КМС</v>
      </c>
      <c r="E562" s="997" t="str">
        <f>VLOOKUP($K562,УЧАСТНИКИ!$A$5:$K$1101,5,FALSE)</f>
        <v>Сосновоборск</v>
      </c>
      <c r="F562" s="1000">
        <v>205</v>
      </c>
      <c r="G562" s="1000">
        <v>20</v>
      </c>
      <c r="H562" s="1001" t="s">
        <v>110</v>
      </c>
      <c r="I562" s="998"/>
      <c r="J562" s="1002" t="str">
        <f>VLOOKUP($K562,УЧАСТНИКИ!$A$5:$K$1101,10,FALSE)</f>
        <v>Сосновский С.В.</v>
      </c>
      <c r="K562" s="544" t="s">
        <v>1434</v>
      </c>
    </row>
    <row r="563" spans="1:11" s="366" customFormat="1" ht="25.5" customHeight="1" x14ac:dyDescent="0.25">
      <c r="A563" s="560">
        <v>2</v>
      </c>
      <c r="B563" s="561" t="str">
        <f>VLOOKUP($K563,УЧАСТНИКИ!$A$5:$K$1101,3,FALSE)</f>
        <v>Чернов Иван</v>
      </c>
      <c r="C563" s="562">
        <f>VLOOKUP($K563,УЧАСТНИКИ!$A$5:$K$1101,4,FALSE)</f>
        <v>2004</v>
      </c>
      <c r="D563" s="536" t="str">
        <f>VLOOKUP($K563,УЧАСТНИКИ!$A$5:$K$1101,8,FALSE)</f>
        <v>КМС</v>
      </c>
      <c r="E563" s="561" t="str">
        <f>VLOOKUP($K563,УЧАСТНИКИ!$A$5:$K$1101,5,FALSE)</f>
        <v>Сосновоборск</v>
      </c>
      <c r="F563" s="563">
        <v>190</v>
      </c>
      <c r="G563" s="563">
        <v>17</v>
      </c>
      <c r="H563" s="537">
        <v>1</v>
      </c>
      <c r="I563" s="562"/>
      <c r="J563" s="564" t="str">
        <f>VLOOKUP($K563,УЧАСТНИКИ!$A$5:$K$1101,10,FALSE)</f>
        <v>Сосновский С.В.</v>
      </c>
      <c r="K563" s="544" t="s">
        <v>1433</v>
      </c>
    </row>
    <row r="564" spans="1:11" s="366" customFormat="1" ht="25.5" customHeight="1" x14ac:dyDescent="0.25">
      <c r="A564" s="560">
        <v>3</v>
      </c>
      <c r="B564" s="561" t="str">
        <f>VLOOKUP($K564,УЧАСТНИКИ!$A$5:$K$1101,3,FALSE)</f>
        <v>Лира Максим</v>
      </c>
      <c r="C564" s="562">
        <f>VLOOKUP($K564,УЧАСТНИКИ!$A$5:$K$1101,4,FALSE)</f>
        <v>2002</v>
      </c>
      <c r="D564" s="536" t="str">
        <f>VLOOKUP($K564,УЧАСТНИКИ!$A$5:$K$1101,8,FALSE)</f>
        <v>КМС</v>
      </c>
      <c r="E564" s="561" t="str">
        <f>VLOOKUP($K564,УЧАСТНИКИ!$A$5:$K$1101,5,FALSE)</f>
        <v>Минусинск</v>
      </c>
      <c r="F564" s="563">
        <v>185</v>
      </c>
      <c r="G564" s="563">
        <v>15</v>
      </c>
      <c r="H564" s="537">
        <v>2</v>
      </c>
      <c r="I564" s="562"/>
      <c r="J564" s="564" t="str">
        <f>VLOOKUP($K564,УЧАСТНИКИ!$A$5:$K$1101,10,FALSE)</f>
        <v>Бейдин Ю.Н., ЗТР Мочалов С.С.</v>
      </c>
      <c r="K564" s="544" t="s">
        <v>276</v>
      </c>
    </row>
    <row r="565" spans="1:11" s="366" customFormat="1" ht="25.5" customHeight="1" x14ac:dyDescent="0.25">
      <c r="A565" s="560">
        <v>4</v>
      </c>
      <c r="B565" s="561" t="str">
        <f>VLOOKUP($K565,УЧАСТНИКИ!$A$5:$K$1101,3,FALSE)</f>
        <v>Зухов Алексей</v>
      </c>
      <c r="C565" s="562">
        <f>VLOOKUP($K565,УЧАСТНИКИ!$A$5:$K$1101,4,FALSE)</f>
        <v>1988</v>
      </c>
      <c r="D565" s="536" t="str">
        <f>VLOOKUP($K565,УЧАСТНИКИ!$A$5:$K$1101,8,FALSE)</f>
        <v>КМС</v>
      </c>
      <c r="E565" s="561" t="str">
        <f>VLOOKUP($K565,УЧАСТНИКИ!$A$5:$K$1101,5,FALSE)</f>
        <v>Ачинск</v>
      </c>
      <c r="F565" s="563">
        <v>180</v>
      </c>
      <c r="G565" s="563">
        <v>14</v>
      </c>
      <c r="H565" s="537">
        <v>2</v>
      </c>
      <c r="I565" s="562"/>
      <c r="J565" s="564" t="str">
        <f>VLOOKUP($K565,УЧАСТНИКИ!$A$5:$K$1101,10,FALSE)</f>
        <v>Лысаковский И.Т.</v>
      </c>
      <c r="K565" s="544" t="s">
        <v>233</v>
      </c>
    </row>
    <row r="566" spans="1:11" s="366" customFormat="1" ht="25.5" customHeight="1" x14ac:dyDescent="0.25">
      <c r="A566" s="560">
        <v>5</v>
      </c>
      <c r="B566" s="561" t="str">
        <f>VLOOKUP($K566,УЧАСТНИКИ!$A$5:$K$1101,3,FALSE)</f>
        <v>Бондаренко Андрей</v>
      </c>
      <c r="C566" s="562">
        <f>VLOOKUP($K566,УЧАСТНИКИ!$A$5:$K$1101,4,FALSE)</f>
        <v>2000</v>
      </c>
      <c r="D566" s="536" t="str">
        <f>VLOOKUP($K566,УЧАСТНИКИ!$A$5:$K$1101,8,FALSE)</f>
        <v>1</v>
      </c>
      <c r="E566" s="561" t="str">
        <f>VLOOKUP($K566,УЧАСТНИКИ!$A$5:$K$1101,5,FALSE)</f>
        <v>Лесосибирск</v>
      </c>
      <c r="F566" s="563">
        <v>175</v>
      </c>
      <c r="G566" s="563">
        <v>13</v>
      </c>
      <c r="H566" s="537">
        <v>2</v>
      </c>
      <c r="I566" s="562"/>
      <c r="J566" s="564" t="str">
        <f>VLOOKUP($K566,УЧАСТНИКИ!$A$5:$K$1101,10,FALSE)</f>
        <v>Мельникова А.И., Галямова Л.В.</v>
      </c>
      <c r="K566" s="544" t="s">
        <v>271</v>
      </c>
    </row>
    <row r="567" spans="1:11" s="366" customFormat="1" ht="25.5" customHeight="1" x14ac:dyDescent="0.25">
      <c r="A567" s="1010">
        <v>5</v>
      </c>
      <c r="B567" s="561" t="str">
        <f>VLOOKUP($K567,УЧАСТНИКИ!$A$5:$K$1101,3,FALSE)</f>
        <v>Большаков Дмитрий</v>
      </c>
      <c r="C567" s="562">
        <f>VLOOKUP($K567,УЧАСТНИКИ!$A$5:$K$1101,4,FALSE)</f>
        <v>1982</v>
      </c>
      <c r="D567" s="536">
        <f>VLOOKUP($K567,УЧАСТНИКИ!$A$5:$K$1101,8,FALSE)</f>
        <v>1</v>
      </c>
      <c r="E567" s="561" t="str">
        <f>VLOOKUP($K567,УЧАСТНИКИ!$A$5:$K$1101,5,FALSE)</f>
        <v>ЗАТО Железногорск</v>
      </c>
      <c r="F567" s="563">
        <v>175</v>
      </c>
      <c r="G567" s="563">
        <v>13</v>
      </c>
      <c r="H567" s="537">
        <v>2</v>
      </c>
      <c r="I567" s="562"/>
      <c r="J567" s="564" t="str">
        <f>VLOOKUP($K567,УЧАСТНИКИ!$A$5:$K$1101,10,FALSE)</f>
        <v>Кудрявцев А.П.</v>
      </c>
      <c r="K567" s="544" t="s">
        <v>1349</v>
      </c>
    </row>
    <row r="568" spans="1:11" s="366" customFormat="1" ht="25.5" customHeight="1" thickBot="1" x14ac:dyDescent="0.3">
      <c r="A568" s="964">
        <v>7</v>
      </c>
      <c r="B568" s="568" t="str">
        <f>VLOOKUP($K568,УЧАСТНИКИ!$A$5:$K$1101,3,FALSE)</f>
        <v>Селявин Егор</v>
      </c>
      <c r="C568" s="569">
        <f>VLOOKUP($K568,УЧАСТНИКИ!$A$5:$K$1101,4,FALSE)</f>
        <v>2004</v>
      </c>
      <c r="D568" s="565">
        <f>VLOOKUP($K568,УЧАСТНИКИ!$A$5:$K$1101,8,FALSE)</f>
        <v>2</v>
      </c>
      <c r="E568" s="568" t="str">
        <f>VLOOKUP($K568,УЧАСТНИКИ!$A$5:$K$1101,5,FALSE)</f>
        <v>Ачинск</v>
      </c>
      <c r="F568" s="965">
        <v>170</v>
      </c>
      <c r="G568" s="965">
        <v>11</v>
      </c>
      <c r="H568" s="966">
        <v>3</v>
      </c>
      <c r="I568" s="569"/>
      <c r="J568" s="571" t="str">
        <f>VLOOKUP($K568,УЧАСТНИКИ!$A$5:$K$1101,10,FALSE)</f>
        <v>Зухов А.С.</v>
      </c>
      <c r="K568" s="544" t="s">
        <v>1423</v>
      </c>
    </row>
    <row r="569" spans="1:11" s="366" customFormat="1" ht="33.75" customHeight="1" thickBot="1" x14ac:dyDescent="0.3">
      <c r="A569" s="1003" t="s">
        <v>1318</v>
      </c>
      <c r="B569" s="1003"/>
      <c r="C569" s="70"/>
      <c r="D569" s="547"/>
      <c r="E569" s="453"/>
      <c r="F569" s="71"/>
      <c r="G569" s="71"/>
      <c r="H569" s="1176"/>
      <c r="I569" s="1176"/>
      <c r="J569" s="71"/>
      <c r="K569" s="544"/>
    </row>
    <row r="570" spans="1:11" s="366" customFormat="1" ht="25.5" customHeight="1" thickBot="1" x14ac:dyDescent="0.3">
      <c r="A570" s="549" t="s">
        <v>51</v>
      </c>
      <c r="B570" s="550" t="s">
        <v>63</v>
      </c>
      <c r="C570" s="550" t="s">
        <v>68</v>
      </c>
      <c r="D570" s="550" t="s">
        <v>9</v>
      </c>
      <c r="E570" s="550" t="s">
        <v>97</v>
      </c>
      <c r="F570" s="551" t="s">
        <v>19</v>
      </c>
      <c r="G570" s="551" t="s">
        <v>1285</v>
      </c>
      <c r="H570" s="550" t="s">
        <v>12</v>
      </c>
      <c r="I570" s="550" t="s">
        <v>13</v>
      </c>
      <c r="J570" s="552" t="s">
        <v>14</v>
      </c>
      <c r="K570" s="546" t="s">
        <v>434</v>
      </c>
    </row>
    <row r="571" spans="1:11" s="366" customFormat="1" ht="25.5" customHeight="1" x14ac:dyDescent="0.25">
      <c r="A571" s="996">
        <v>1</v>
      </c>
      <c r="B571" s="997" t="str">
        <f>VLOOKUP($K571,УЧАСТНИКИ!$A$5:$K$1101,3,FALSE)</f>
        <v>Ершов Иван</v>
      </c>
      <c r="C571" s="998">
        <f>VLOOKUP($K571,УЧАСТНИКИ!$A$5:$K$1101,4,FALSE)</f>
        <v>2003</v>
      </c>
      <c r="D571" s="999" t="str">
        <f>VLOOKUP($K571,УЧАСТНИКИ!$A$5:$K$1101,8,FALSE)</f>
        <v>1</v>
      </c>
      <c r="E571" s="997" t="str">
        <f>VLOOKUP($K571,УЧАСТНИКИ!$A$5:$K$1101,5,FALSE)</f>
        <v>ЗАТО Железногорск</v>
      </c>
      <c r="F571" s="1004" t="s">
        <v>1443</v>
      </c>
      <c r="G571" s="1000">
        <v>20</v>
      </c>
      <c r="H571" s="1001">
        <v>2</v>
      </c>
      <c r="I571" s="998"/>
      <c r="J571" s="1002" t="str">
        <f>VLOOKUP($K571,УЧАСТНИКИ!$A$5:$K$1101,10,FALSE)</f>
        <v>Нехаева Т.К., Панихин И.И.</v>
      </c>
      <c r="K571" s="544" t="s">
        <v>289</v>
      </c>
    </row>
    <row r="572" spans="1:11" s="366" customFormat="1" ht="25.5" customHeight="1" x14ac:dyDescent="0.25">
      <c r="A572" s="560">
        <v>2</v>
      </c>
      <c r="B572" s="561" t="str">
        <f>VLOOKUP($K572,УЧАСТНИКИ!$A$5:$K$1101,3,FALSE)</f>
        <v>Лиханов Евгений</v>
      </c>
      <c r="C572" s="562">
        <f>VLOOKUP($K572,УЧАСТНИКИ!$A$5:$K$1101,4,FALSE)</f>
        <v>1995</v>
      </c>
      <c r="D572" s="536" t="str">
        <f>VLOOKUP($K572,УЧАСТНИКИ!$A$5:$K$1101,8,FALSE)</f>
        <v>МС</v>
      </c>
      <c r="E572" s="561" t="str">
        <f>VLOOKUP($K572,УЧАСТНИКИ!$A$5:$K$1101,5,FALSE)</f>
        <v>ЗАТО Железногорск</v>
      </c>
      <c r="F572" s="963" t="s">
        <v>1444</v>
      </c>
      <c r="G572" s="563">
        <v>17</v>
      </c>
      <c r="H572" s="537">
        <v>2</v>
      </c>
      <c r="I572" s="562"/>
      <c r="J572" s="564" t="str">
        <f>VLOOKUP($K572,УЧАСТНИКИ!$A$5:$K$1101,10,FALSE)</f>
        <v>Дельников В.И.</v>
      </c>
      <c r="K572" s="544" t="s">
        <v>1435</v>
      </c>
    </row>
    <row r="573" spans="1:11" s="366" customFormat="1" ht="25.5" customHeight="1" x14ac:dyDescent="0.25">
      <c r="A573" s="560">
        <v>3</v>
      </c>
      <c r="B573" s="561" t="str">
        <f>VLOOKUP($K573,УЧАСТНИКИ!$A$5:$K$1101,3,FALSE)</f>
        <v>Чудин Сергей</v>
      </c>
      <c r="C573" s="562">
        <f>VLOOKUP($K573,УЧАСТНИКИ!$A$5:$K$1101,4,FALSE)</f>
        <v>1986</v>
      </c>
      <c r="D573" s="536" t="str">
        <f>VLOOKUP($K573,УЧАСТНИКИ!$A$5:$K$1101,8,FALSE)</f>
        <v>1</v>
      </c>
      <c r="E573" s="561" t="str">
        <f>VLOOKUP($K573,УЧАСТНИКИ!$A$5:$K$1101,5,FALSE)</f>
        <v>Шарыпово</v>
      </c>
      <c r="F573" s="963" t="s">
        <v>1445</v>
      </c>
      <c r="G573" s="563">
        <v>15</v>
      </c>
      <c r="H573" s="537">
        <v>3</v>
      </c>
      <c r="I573" s="562"/>
      <c r="J573" s="564" t="str">
        <f>VLOOKUP($K573,УЧАСТНИКИ!$A$5:$K$1101,10,FALSE)</f>
        <v>Жильцова Г.В.</v>
      </c>
      <c r="K573" s="544" t="s">
        <v>251</v>
      </c>
    </row>
    <row r="574" spans="1:11" s="366" customFormat="1" ht="25.5" customHeight="1" x14ac:dyDescent="0.25">
      <c r="A574" s="560">
        <v>4</v>
      </c>
      <c r="B574" s="561" t="str">
        <f>VLOOKUP($K574,УЧАСТНИКИ!$A$5:$K$1101,3,FALSE)</f>
        <v>Зухов Алексей</v>
      </c>
      <c r="C574" s="562">
        <f>VLOOKUP($K574,УЧАСТНИКИ!$A$5:$K$1101,4,FALSE)</f>
        <v>1988</v>
      </c>
      <c r="D574" s="536" t="str">
        <f>VLOOKUP($K574,УЧАСТНИКИ!$A$5:$K$1101,8,FALSE)</f>
        <v>КМС</v>
      </c>
      <c r="E574" s="561" t="str">
        <f>VLOOKUP($K574,УЧАСТНИКИ!$A$5:$K$1101,5,FALSE)</f>
        <v>Ачинск</v>
      </c>
      <c r="F574" s="963" t="s">
        <v>1446</v>
      </c>
      <c r="G574" s="563">
        <v>14</v>
      </c>
      <c r="H574" s="537" t="s">
        <v>1448</v>
      </c>
      <c r="I574" s="562"/>
      <c r="J574" s="564" t="str">
        <f>VLOOKUP($K574,УЧАСТНИКИ!$A$5:$K$1101,10,FALSE)</f>
        <v>Лысаковский И.Т.</v>
      </c>
      <c r="K574" s="544" t="s">
        <v>233</v>
      </c>
    </row>
    <row r="575" spans="1:11" s="366" customFormat="1" ht="25.5" customHeight="1" thickBot="1" x14ac:dyDescent="0.3">
      <c r="A575" s="964">
        <v>5</v>
      </c>
      <c r="B575" s="568" t="str">
        <f>VLOOKUP($K575,УЧАСТНИКИ!$A$5:$K$1101,3,FALSE)</f>
        <v>Винидиктов Дмитрий</v>
      </c>
      <c r="C575" s="569">
        <f>VLOOKUP($K575,УЧАСТНИКИ!$A$5:$K$1101,4,FALSE)</f>
        <v>2000</v>
      </c>
      <c r="D575" s="565">
        <f>VLOOKUP($K575,УЧАСТНИКИ!$A$5:$K$1101,8,FALSE)</f>
        <v>1</v>
      </c>
      <c r="E575" s="568" t="str">
        <f>VLOOKUP($K575,УЧАСТНИКИ!$A$5:$K$1101,5,FALSE)</f>
        <v>Назарово</v>
      </c>
      <c r="F575" s="995" t="s">
        <v>1447</v>
      </c>
      <c r="G575" s="965">
        <v>13</v>
      </c>
      <c r="H575" s="966" t="s">
        <v>1448</v>
      </c>
      <c r="I575" s="569"/>
      <c r="J575" s="571" t="str">
        <f>VLOOKUP($K575,УЧАСТНИКИ!$A$5:$K$1101,10,FALSE)</f>
        <v>Фомин А.Г.</v>
      </c>
      <c r="K575" s="544" t="s">
        <v>1294</v>
      </c>
    </row>
    <row r="576" spans="1:11" s="366" customFormat="1" ht="43.5" customHeight="1" thickBot="1" x14ac:dyDescent="0.3">
      <c r="A576" s="1170" t="s">
        <v>944</v>
      </c>
      <c r="B576" s="1171"/>
      <c r="C576" s="1167"/>
      <c r="D576" s="1168"/>
      <c r="E576" s="1168"/>
      <c r="F576" s="1168"/>
      <c r="G576" s="1168"/>
      <c r="H576" s="1168"/>
      <c r="I576" s="1168"/>
      <c r="J576" s="1169"/>
      <c r="K576" s="544"/>
    </row>
    <row r="577" spans="1:14" s="366" customFormat="1" ht="25.5" customHeight="1" x14ac:dyDescent="0.25">
      <c r="A577" s="1219">
        <v>1</v>
      </c>
      <c r="B577" s="554" t="str">
        <f>VLOOKUP($K577,УЧАСТНИКИ!$A$5:$K$1101,3,FALSE)</f>
        <v>Ершов Иван</v>
      </c>
      <c r="C577" s="555">
        <f>VLOOKUP($K577,УЧАСТНИКИ!$A$5:$K$1101,4,FALSE)</f>
        <v>2003</v>
      </c>
      <c r="D577" s="556" t="str">
        <f>VLOOKUP($K577,УЧАСТНИКИ!$A$5:$K$1101,8,FALSE)</f>
        <v>1</v>
      </c>
      <c r="E577" s="554" t="str">
        <f>VLOOKUP($K577,УЧАСТНИКИ!$A$5:$K$1101,5,FALSE)</f>
        <v>ЗАТО Железногорск</v>
      </c>
      <c r="F577" s="1199">
        <v>45.7</v>
      </c>
      <c r="G577" s="1199">
        <v>45</v>
      </c>
      <c r="H577" s="1199">
        <v>2</v>
      </c>
      <c r="I577" s="566"/>
      <c r="J577" s="559" t="str">
        <f>VLOOKUP($K577,УЧАСТНИКИ!$A$5:$K$1101,10,FALSE)</f>
        <v>Нехаева Т.К., Панихин И.И.</v>
      </c>
      <c r="K577" s="544" t="s">
        <v>289</v>
      </c>
    </row>
    <row r="578" spans="1:14" ht="25.5" customHeight="1" x14ac:dyDescent="0.25">
      <c r="A578" s="1220"/>
      <c r="B578" s="561" t="str">
        <f>VLOOKUP($K578,УЧАСТНИКИ!$A$5:$K$1101,3,FALSE)</f>
        <v>Смольков Владислав</v>
      </c>
      <c r="C578" s="562">
        <f>VLOOKUP($K578,УЧАСТНИКИ!$A$5:$K$1101,4,FALSE)</f>
        <v>2005</v>
      </c>
      <c r="D578" s="536" t="str">
        <f>VLOOKUP($K578,УЧАСТНИКИ!$A$5:$K$1101,8,FALSE)</f>
        <v>КМС</v>
      </c>
      <c r="E578" s="561" t="str">
        <f>VLOOKUP($K578,УЧАСТНИКИ!$A$5:$K$1101,5,FALSE)</f>
        <v>ЗАТО Железногорск</v>
      </c>
      <c r="F578" s="1222"/>
      <c r="G578" s="1200"/>
      <c r="H578" s="1222"/>
      <c r="I578" s="567"/>
      <c r="J578" s="564" t="str">
        <f>VLOOKUP($K578,УЧАСТНИКИ!$A$5:$K$1101,10,FALSE)</f>
        <v>Дельников В.И.</v>
      </c>
      <c r="K578" s="420" t="s">
        <v>287</v>
      </c>
      <c r="N578" s="366"/>
    </row>
    <row r="579" spans="1:14" ht="25.5" customHeight="1" x14ac:dyDescent="0.25">
      <c r="A579" s="1220"/>
      <c r="B579" s="561" t="str">
        <f>VLOOKUP($K579,УЧАСТНИКИ!$A$5:$K$1101,3,FALSE)</f>
        <v>Палатов Глеб</v>
      </c>
      <c r="C579" s="562">
        <f>VLOOKUP($K579,УЧАСТНИКИ!$A$5:$K$1101,4,FALSE)</f>
        <v>2006</v>
      </c>
      <c r="D579" s="536" t="str">
        <f>VLOOKUP($K579,УЧАСТНИКИ!$A$5:$K$1101,8,FALSE)</f>
        <v>2</v>
      </c>
      <c r="E579" s="561" t="str">
        <f>VLOOKUP($K579,УЧАСТНИКИ!$A$5:$K$1101,5,FALSE)</f>
        <v>ЗАТО Железногорск</v>
      </c>
      <c r="F579" s="1222"/>
      <c r="G579" s="1200"/>
      <c r="H579" s="1222"/>
      <c r="I579" s="567"/>
      <c r="J579" s="564" t="str">
        <f>VLOOKUP($K579,УЧАСТНИКИ!$A$5:$K$1101,10,FALSE)</f>
        <v>Дельников В.И., Федяков А.Г.</v>
      </c>
      <c r="K579" s="420" t="s">
        <v>202</v>
      </c>
    </row>
    <row r="580" spans="1:14" ht="25.5" customHeight="1" thickBot="1" x14ac:dyDescent="0.3">
      <c r="A580" s="1221"/>
      <c r="B580" s="568" t="str">
        <f>VLOOKUP($K580,УЧАСТНИКИ!$A$5:$K$1101,3,FALSE)</f>
        <v>Лиханов Евгений</v>
      </c>
      <c r="C580" s="569">
        <f>VLOOKUP($K580,УЧАСТНИКИ!$A$5:$K$1101,4,FALSE)</f>
        <v>1995</v>
      </c>
      <c r="D580" s="565" t="str">
        <f>VLOOKUP($K580,УЧАСТНИКИ!$A$5:$K$1101,8,FALSE)</f>
        <v>МС</v>
      </c>
      <c r="E580" s="568" t="str">
        <f>VLOOKUP($K580,УЧАСТНИКИ!$A$5:$K$1101,5,FALSE)</f>
        <v>ЗАТО Железногорск</v>
      </c>
      <c r="F580" s="1223"/>
      <c r="G580" s="1201"/>
      <c r="H580" s="1223"/>
      <c r="I580" s="570"/>
      <c r="J580" s="571" t="str">
        <f>VLOOKUP($K580,УЧАСТНИКИ!$A$5:$K$1101,10,FALSE)</f>
        <v>Дельников В.И.</v>
      </c>
      <c r="K580" s="420" t="s">
        <v>1435</v>
      </c>
    </row>
    <row r="581" spans="1:14" ht="25.5" customHeight="1" x14ac:dyDescent="0.25">
      <c r="A581" s="1179">
        <v>2</v>
      </c>
      <c r="B581" s="554" t="str">
        <f>VLOOKUP($K581,УЧАСТНИКИ!$A$5:$K$1101,3,FALSE)</f>
        <v>Белоусов Роман</v>
      </c>
      <c r="C581" s="555">
        <f>VLOOKUP($K581,УЧАСТНИКИ!$A$5:$K$1101,4,FALSE)</f>
        <v>1996</v>
      </c>
      <c r="D581" s="556">
        <f>VLOOKUP($K581,УЧАСТНИКИ!$A$5:$K$1101,8,FALSE)</f>
        <v>3</v>
      </c>
      <c r="E581" s="554" t="str">
        <f>VLOOKUP($K581,УЧАСТНИКИ!$A$5:$K$1101,5,FALSE)</f>
        <v>Лесосибирск</v>
      </c>
      <c r="F581" s="1182" t="s">
        <v>1471</v>
      </c>
      <c r="G581" s="1185">
        <v>39</v>
      </c>
      <c r="H581" s="1185">
        <v>2</v>
      </c>
      <c r="I581" s="572"/>
      <c r="J581" s="559" t="str">
        <f>VLOOKUP($K581,УЧАСТНИКИ!$A$5:$K$1101,10,FALSE)</f>
        <v>Паутов С.А.</v>
      </c>
      <c r="K581" s="420" t="s">
        <v>1370</v>
      </c>
    </row>
    <row r="582" spans="1:14" ht="25.5" customHeight="1" x14ac:dyDescent="0.25">
      <c r="A582" s="1180"/>
      <c r="B582" s="561" t="str">
        <f>VLOOKUP($K582,УЧАСТНИКИ!$A$5:$K$1101,3,FALSE)</f>
        <v>Лупенко Сергей</v>
      </c>
      <c r="C582" s="562">
        <f>VLOOKUP($K582,УЧАСТНИКИ!$A$5:$K$1101,4,FALSE)</f>
        <v>1998</v>
      </c>
      <c r="D582" s="536" t="str">
        <f>VLOOKUP($K582,УЧАСТНИКИ!$A$5:$K$1101,8,FALSE)</f>
        <v>2</v>
      </c>
      <c r="E582" s="561" t="str">
        <f>VLOOKUP($K582,УЧАСТНИКИ!$A$5:$K$1101,5,FALSE)</f>
        <v>Лесосибирск</v>
      </c>
      <c r="F582" s="1183"/>
      <c r="G582" s="1200"/>
      <c r="H582" s="1186"/>
      <c r="I582" s="567"/>
      <c r="J582" s="564" t="str">
        <f>VLOOKUP($K582,УЧАСТНИКИ!$A$5:$K$1101,10,FALSE)</f>
        <v>Паутов С.А.</v>
      </c>
      <c r="K582" s="420" t="s">
        <v>1377</v>
      </c>
    </row>
    <row r="583" spans="1:14" ht="25.5" customHeight="1" x14ac:dyDescent="0.25">
      <c r="A583" s="1180"/>
      <c r="B583" s="561" t="str">
        <f>VLOOKUP($K583,УЧАСТНИКИ!$A$5:$K$1101,3,FALSE)</f>
        <v>Бондаренко Андрей</v>
      </c>
      <c r="C583" s="562">
        <f>VLOOKUP($K583,УЧАСТНИКИ!$A$5:$K$1101,4,FALSE)</f>
        <v>2000</v>
      </c>
      <c r="D583" s="536" t="str">
        <f>VLOOKUP($K583,УЧАСТНИКИ!$A$5:$K$1101,8,FALSE)</f>
        <v>1</v>
      </c>
      <c r="E583" s="561" t="str">
        <f>VLOOKUP($K583,УЧАСТНИКИ!$A$5:$K$1101,5,FALSE)</f>
        <v>Лесосибирск</v>
      </c>
      <c r="F583" s="1183"/>
      <c r="G583" s="1200"/>
      <c r="H583" s="1186"/>
      <c r="I583" s="567"/>
      <c r="J583" s="564" t="str">
        <f>VLOOKUP($K583,УЧАСТНИКИ!$A$5:$K$1101,10,FALSE)</f>
        <v>Мельникова А.И., Галямова Л.В.</v>
      </c>
      <c r="K583" s="420" t="s">
        <v>271</v>
      </c>
    </row>
    <row r="584" spans="1:14" ht="25.5" customHeight="1" thickBot="1" x14ac:dyDescent="0.3">
      <c r="A584" s="1181"/>
      <c r="B584" s="568" t="str">
        <f>VLOOKUP($K584,УЧАСТНИКИ!$A$5:$K$1101,3,FALSE)</f>
        <v>Спиридонов Иван</v>
      </c>
      <c r="C584" s="569">
        <f>VLOOKUP($K584,УЧАСТНИКИ!$A$5:$K$1101,4,FALSE)</f>
        <v>2006</v>
      </c>
      <c r="D584" s="565" t="str">
        <f>VLOOKUP($K584,УЧАСТНИКИ!$A$5:$K$1101,8,FALSE)</f>
        <v>1</v>
      </c>
      <c r="E584" s="568" t="str">
        <f>VLOOKUP($K584,УЧАСТНИКИ!$A$5:$K$1101,5,FALSE)</f>
        <v>Лесосибирск</v>
      </c>
      <c r="F584" s="1184"/>
      <c r="G584" s="1201"/>
      <c r="H584" s="1187"/>
      <c r="I584" s="570"/>
      <c r="J584" s="571" t="str">
        <f>VLOOKUP($K584,УЧАСТНИКИ!$A$5:$K$1101,10,FALSE)</f>
        <v>Мельникова А.И., Галямова Л.В.</v>
      </c>
      <c r="K584" s="420" t="s">
        <v>1439</v>
      </c>
    </row>
    <row r="585" spans="1:14" ht="25.5" customHeight="1" x14ac:dyDescent="0.25">
      <c r="A585" s="1179">
        <v>3</v>
      </c>
      <c r="B585" s="554" t="str">
        <f>VLOOKUP($K585,УЧАСТНИКИ!$A$5:$K$1101,3,FALSE)</f>
        <v>Мелентьев Михаил</v>
      </c>
      <c r="C585" s="555">
        <f>VLOOKUP($K585,УЧАСТНИКИ!$A$5:$K$1101,4,FALSE)</f>
        <v>2002</v>
      </c>
      <c r="D585" s="556">
        <f>VLOOKUP($K585,УЧАСТНИКИ!$A$5:$K$1101,8,FALSE)</f>
        <v>1</v>
      </c>
      <c r="E585" s="554" t="str">
        <f>VLOOKUP($K585,УЧАСТНИКИ!$A$5:$K$1101,5,FALSE)</f>
        <v>Ачинск</v>
      </c>
      <c r="F585" s="1211">
        <v>46.7</v>
      </c>
      <c r="G585" s="1185">
        <v>35</v>
      </c>
      <c r="H585" s="1211">
        <v>3</v>
      </c>
      <c r="I585" s="572"/>
      <c r="J585" s="559" t="str">
        <f>VLOOKUP($K585,УЧАСТНИКИ!$A$5:$K$1101,10,FALSE)</f>
        <v>Ложкина М.А.</v>
      </c>
      <c r="K585" s="420" t="s">
        <v>84</v>
      </c>
    </row>
    <row r="586" spans="1:14" ht="25.5" customHeight="1" x14ac:dyDescent="0.25">
      <c r="A586" s="1180"/>
      <c r="B586" s="561" t="str">
        <f>VLOOKUP($K586,УЧАСТНИКИ!$A$5:$K$1101,3,FALSE)</f>
        <v>Радченко Денис</v>
      </c>
      <c r="C586" s="562">
        <f>VLOOKUP($K586,УЧАСТНИКИ!$A$5:$K$1101,4,FALSE)</f>
        <v>2000</v>
      </c>
      <c r="D586" s="536" t="str">
        <f>VLOOKUP($K586,УЧАСТНИКИ!$A$5:$K$1101,8,FALSE)</f>
        <v>КМС</v>
      </c>
      <c r="E586" s="561" t="str">
        <f>VLOOKUP($K586,УЧАСТНИКИ!$A$5:$K$1101,5,FALSE)</f>
        <v>Ачинск</v>
      </c>
      <c r="F586" s="1186"/>
      <c r="G586" s="1186"/>
      <c r="H586" s="1186"/>
      <c r="I586" s="567"/>
      <c r="J586" s="564" t="str">
        <f>VLOOKUP($K586,УЧАСТНИКИ!$A$5:$K$1101,10,FALSE)</f>
        <v>Владимиров И.А.</v>
      </c>
      <c r="K586" s="420" t="s">
        <v>253</v>
      </c>
    </row>
    <row r="587" spans="1:14" ht="25.5" customHeight="1" x14ac:dyDescent="0.25">
      <c r="A587" s="1180"/>
      <c r="B587" s="561" t="str">
        <f>VLOOKUP($K587,УЧАСТНИКИ!$A$5:$K$1101,3,FALSE)</f>
        <v>Зухов Алексей</v>
      </c>
      <c r="C587" s="562">
        <f>VLOOKUP($K587,УЧАСТНИКИ!$A$5:$K$1101,4,FALSE)</f>
        <v>1988</v>
      </c>
      <c r="D587" s="536" t="str">
        <f>VLOOKUP($K587,УЧАСТНИКИ!$A$5:$K$1101,8,FALSE)</f>
        <v>КМС</v>
      </c>
      <c r="E587" s="561" t="str">
        <f>VLOOKUP($K587,УЧАСТНИКИ!$A$5:$K$1101,5,FALSE)</f>
        <v>Ачинск</v>
      </c>
      <c r="F587" s="1186"/>
      <c r="G587" s="1186"/>
      <c r="H587" s="1186"/>
      <c r="I587" s="567"/>
      <c r="J587" s="564" t="str">
        <f>VLOOKUP($K587,УЧАСТНИКИ!$A$5:$K$1101,10,FALSE)</f>
        <v>Лысаковский И.Т.</v>
      </c>
      <c r="K587" s="420" t="s">
        <v>233</v>
      </c>
    </row>
    <row r="588" spans="1:14" ht="25.5" customHeight="1" thickBot="1" x14ac:dyDescent="0.3">
      <c r="A588" s="1181"/>
      <c r="B588" s="568" t="str">
        <f>VLOOKUP($K588,УЧАСТНИКИ!$A$5:$K$1101,3,FALSE)</f>
        <v>Осадчий Константин</v>
      </c>
      <c r="C588" s="569">
        <f>VLOOKUP($K588,УЧАСТНИКИ!$A$5:$K$1101,4,FALSE)</f>
        <v>2001</v>
      </c>
      <c r="D588" s="565">
        <f>VLOOKUP($K588,УЧАСТНИКИ!$A$5:$K$1101,8,FALSE)</f>
        <v>2</v>
      </c>
      <c r="E588" s="568" t="str">
        <f>VLOOKUP($K588,УЧАСТНИКИ!$A$5:$K$1101,5,FALSE)</f>
        <v>Ачинск</v>
      </c>
      <c r="F588" s="1187"/>
      <c r="G588" s="1187"/>
      <c r="H588" s="1187"/>
      <c r="I588" s="570"/>
      <c r="J588" s="571" t="str">
        <f>VLOOKUP($K588,УЧАСТНИКИ!$A$5:$K$1101,10,FALSE)</f>
        <v>Ложкина М.А., Козлов Л.Н.</v>
      </c>
      <c r="K588" s="420" t="s">
        <v>130</v>
      </c>
    </row>
    <row r="589" spans="1:14" ht="25.5" customHeight="1" x14ac:dyDescent="0.25">
      <c r="A589" s="1179">
        <v>4</v>
      </c>
      <c r="B589" s="554" t="str">
        <f>VLOOKUP($K589,УЧАСТНИКИ!$A$5:$K$1101,3,FALSE)</f>
        <v>Усков Дмитрий</v>
      </c>
      <c r="C589" s="555">
        <f>VLOOKUP($K589,УЧАСТНИКИ!$A$5:$K$1101,4,FALSE)</f>
        <v>1999</v>
      </c>
      <c r="D589" s="556">
        <f>VLOOKUP($K589,УЧАСТНИКИ!$A$5:$K$1101,8,FALSE)</f>
        <v>1</v>
      </c>
      <c r="E589" s="554" t="str">
        <f>VLOOKUP($K589,УЧАСТНИКИ!$A$5:$K$1101,5,FALSE)</f>
        <v>Минусинск</v>
      </c>
      <c r="F589" s="1211">
        <v>47.1</v>
      </c>
      <c r="G589" s="1185">
        <v>33</v>
      </c>
      <c r="H589" s="1211">
        <v>3</v>
      </c>
      <c r="I589" s="572"/>
      <c r="J589" s="559" t="str">
        <f>VLOOKUP($K589,УЧАСТНИКИ!$A$5:$K$1101,10,FALSE)</f>
        <v>Киреева О.В.</v>
      </c>
      <c r="K589" s="420" t="s">
        <v>1410</v>
      </c>
    </row>
    <row r="590" spans="1:14" ht="25.5" customHeight="1" x14ac:dyDescent="0.25">
      <c r="A590" s="1180"/>
      <c r="B590" s="561" t="str">
        <f>VLOOKUP($K590,УЧАСТНИКИ!$A$5:$K$1101,3,FALSE)</f>
        <v>Петров Михаил</v>
      </c>
      <c r="C590" s="562">
        <f>VLOOKUP($K590,УЧАСТНИКИ!$A$5:$K$1101,4,FALSE)</f>
        <v>2000</v>
      </c>
      <c r="D590" s="536" t="str">
        <f>VLOOKUP($K590,УЧАСТНИКИ!$A$5:$K$1101,8,FALSE)</f>
        <v>КМС</v>
      </c>
      <c r="E590" s="561" t="str">
        <f>VLOOKUP($K590,УЧАСТНИКИ!$A$5:$K$1101,5,FALSE)</f>
        <v>Минусинск</v>
      </c>
      <c r="F590" s="1186"/>
      <c r="G590" s="1186"/>
      <c r="H590" s="1186"/>
      <c r="I590" s="567"/>
      <c r="J590" s="564" t="str">
        <f>VLOOKUP($K590,УЧАСТНИКИ!$A$5:$K$1101,10,FALSE)</f>
        <v>ЗТР Мочалов С.С.</v>
      </c>
      <c r="K590" s="420" t="s">
        <v>1438</v>
      </c>
    </row>
    <row r="591" spans="1:14" ht="25.5" customHeight="1" x14ac:dyDescent="0.25">
      <c r="A591" s="1180"/>
      <c r="B591" s="561" t="str">
        <f>VLOOKUP($K591,УЧАСТНИКИ!$A$5:$K$1101,3,FALSE)</f>
        <v>Колмаков Влаадислав</v>
      </c>
      <c r="C591" s="562">
        <f>VLOOKUP($K591,УЧАСТНИКИ!$A$5:$K$1101,4,FALSE)</f>
        <v>2006</v>
      </c>
      <c r="D591" s="536" t="str">
        <f>VLOOKUP($K591,УЧАСТНИКИ!$A$5:$K$1101,8,FALSE)</f>
        <v>1</v>
      </c>
      <c r="E591" s="561" t="str">
        <f>VLOOKUP($K591,УЧАСТНИКИ!$A$5:$K$1101,5,FALSE)</f>
        <v>Минусинск</v>
      </c>
      <c r="F591" s="1186"/>
      <c r="G591" s="1186"/>
      <c r="H591" s="1186"/>
      <c r="I591" s="567"/>
      <c r="J591" s="564" t="str">
        <f>VLOOKUP($K591,УЧАСТНИКИ!$A$5:$K$1101,10,FALSE)</f>
        <v>Волков В.В.</v>
      </c>
      <c r="K591" s="420" t="s">
        <v>1402</v>
      </c>
    </row>
    <row r="592" spans="1:14" ht="25.5" customHeight="1" thickBot="1" x14ac:dyDescent="0.3">
      <c r="A592" s="1181"/>
      <c r="B592" s="568" t="str">
        <f>VLOOKUP($K592,УЧАСТНИКИ!$A$5:$K$1101,3,FALSE)</f>
        <v>Цветков Эдуард</v>
      </c>
      <c r="C592" s="569">
        <f>VLOOKUP($K592,УЧАСТНИКИ!$A$5:$K$1101,4,FALSE)</f>
        <v>2005</v>
      </c>
      <c r="D592" s="565" t="str">
        <f>VLOOKUP($K592,УЧАСТНИКИ!$A$5:$K$1101,8,FALSE)</f>
        <v>2</v>
      </c>
      <c r="E592" s="568" t="str">
        <f>VLOOKUP($K592,УЧАСТНИКИ!$A$5:$K$1101,5,FALSE)</f>
        <v>Минусинск</v>
      </c>
      <c r="F592" s="1187"/>
      <c r="G592" s="1187"/>
      <c r="H592" s="1187"/>
      <c r="I592" s="570"/>
      <c r="J592" s="571" t="str">
        <f>VLOOKUP($K592,УЧАСТНИКИ!$A$5:$K$1101,10,FALSE)</f>
        <v>Сиротин Н.Н., Бейдин Ю.Н.</v>
      </c>
      <c r="K592" s="420" t="s">
        <v>1407</v>
      </c>
    </row>
    <row r="593" spans="1:11" ht="25.5" customHeight="1" x14ac:dyDescent="0.25">
      <c r="A593" s="1216">
        <v>5</v>
      </c>
      <c r="B593" s="554" t="str">
        <f>VLOOKUP($K593,УЧАСТНИКИ!$A$5:$K$1101,3,FALSE)</f>
        <v>Винидиктов Дмитрий</v>
      </c>
      <c r="C593" s="555">
        <f>VLOOKUP($K593,УЧАСТНИКИ!$A$5:$K$1101,4,FALSE)</f>
        <v>2000</v>
      </c>
      <c r="D593" s="556">
        <f>VLOOKUP($K593,УЧАСТНИКИ!$A$5:$K$1101,8,FALSE)</f>
        <v>1</v>
      </c>
      <c r="E593" s="554" t="str">
        <f>VLOOKUP($K593,УЧАСТНИКИ!$A$5:$K$1101,5,FALSE)</f>
        <v>Назарово</v>
      </c>
      <c r="F593" s="1212">
        <v>47.2</v>
      </c>
      <c r="G593" s="1212">
        <v>31</v>
      </c>
      <c r="H593" s="1212">
        <v>3</v>
      </c>
      <c r="I593" s="572"/>
      <c r="J593" s="559" t="str">
        <f>VLOOKUP($K593,УЧАСТНИКИ!$A$5:$K$1101,10,FALSE)</f>
        <v>Фомин А.Г.</v>
      </c>
      <c r="K593" s="420" t="s">
        <v>1294</v>
      </c>
    </row>
    <row r="594" spans="1:11" ht="25.5" customHeight="1" x14ac:dyDescent="0.25">
      <c r="A594" s="1217"/>
      <c r="B594" s="561" t="str">
        <f>VLOOKUP($K594,УЧАСТНИКИ!$A$5:$K$1101,3,FALSE)</f>
        <v xml:space="preserve">Гумнов Максим </v>
      </c>
      <c r="C594" s="562">
        <f>VLOOKUP($K594,УЧАСТНИКИ!$A$5:$K$1101,4,FALSE)</f>
        <v>2003</v>
      </c>
      <c r="D594" s="536">
        <f>VLOOKUP($K594,УЧАСТНИКИ!$A$5:$K$1101,8,FALSE)</f>
        <v>2</v>
      </c>
      <c r="E594" s="561" t="str">
        <f>VLOOKUP($K594,УЧАСТНИКИ!$A$5:$K$1101,5,FALSE)</f>
        <v>Назарово</v>
      </c>
      <c r="F594" s="1091"/>
      <c r="G594" s="1214"/>
      <c r="H594" s="1214"/>
      <c r="I594" s="567"/>
      <c r="J594" s="564" t="str">
        <f>VLOOKUP($K594,УЧАСТНИКИ!$A$5:$K$1101,10,FALSE)</f>
        <v>Малюченко В.Ф.</v>
      </c>
      <c r="K594" s="420" t="s">
        <v>255</v>
      </c>
    </row>
    <row r="595" spans="1:11" ht="25.5" customHeight="1" x14ac:dyDescent="0.25">
      <c r="A595" s="1217"/>
      <c r="B595" s="561" t="str">
        <f>VLOOKUP($K595,УЧАСТНИКИ!$A$5:$K$1101,3,FALSE)</f>
        <v>Дурнев Виктор</v>
      </c>
      <c r="C595" s="562">
        <f>VLOOKUP($K595,УЧАСТНИКИ!$A$5:$K$1101,4,FALSE)</f>
        <v>1980</v>
      </c>
      <c r="D595" s="536" t="str">
        <f>VLOOKUP($K595,УЧАСТНИКИ!$A$5:$K$1101,8,FALSE)</f>
        <v>2</v>
      </c>
      <c r="E595" s="561" t="str">
        <f>VLOOKUP($K595,УЧАСТНИКИ!$A$5:$K$1101,5,FALSE)</f>
        <v>Назарово</v>
      </c>
      <c r="F595" s="1091"/>
      <c r="G595" s="1214"/>
      <c r="H595" s="1214"/>
      <c r="I595" s="567"/>
      <c r="J595" s="564" t="str">
        <f>VLOOKUP($K595,УЧАСТНИКИ!$A$5:$K$1101,10,FALSE)</f>
        <v>Фомин А.Г.</v>
      </c>
      <c r="K595" s="420" t="s">
        <v>1437</v>
      </c>
    </row>
    <row r="596" spans="1:11" ht="25.5" customHeight="1" thickBot="1" x14ac:dyDescent="0.3">
      <c r="A596" s="1218"/>
      <c r="B596" s="568" t="str">
        <f>VLOOKUP($K596,УЧАСТНИКИ!$A$5:$K$1101,3,FALSE)</f>
        <v>Горбачев Евгений</v>
      </c>
      <c r="C596" s="569">
        <f>VLOOKUP($K596,УЧАСТНИКИ!$A$5:$K$1101,4,FALSE)</f>
        <v>1986</v>
      </c>
      <c r="D596" s="565">
        <f>VLOOKUP($K596,УЧАСТНИКИ!$A$5:$K$1101,8,FALSE)</f>
        <v>2</v>
      </c>
      <c r="E596" s="568" t="str">
        <f>VLOOKUP($K596,УЧАСТНИКИ!$A$5:$K$1101,5,FALSE)</f>
        <v>Назарово</v>
      </c>
      <c r="F596" s="1213"/>
      <c r="G596" s="1215"/>
      <c r="H596" s="1215"/>
      <c r="I596" s="570"/>
      <c r="J596" s="571" t="str">
        <f>VLOOKUP($K596,УЧАСТНИКИ!$A$5:$K$1101,10,FALSE)</f>
        <v>Фомин А.Г.</v>
      </c>
      <c r="K596" s="420" t="s">
        <v>1305</v>
      </c>
    </row>
    <row r="597" spans="1:11" ht="25.5" customHeight="1" x14ac:dyDescent="0.25">
      <c r="A597" s="1216">
        <v>6</v>
      </c>
      <c r="B597" s="554" t="str">
        <f>VLOOKUP($K597,УЧАСТНИКИ!$A$5:$K$1101,3,FALSE)</f>
        <v>Карнаев Данила</v>
      </c>
      <c r="C597" s="555">
        <f>VLOOKUP($K597,УЧАСТНИКИ!$A$5:$K$1101,4,FALSE)</f>
        <v>2003</v>
      </c>
      <c r="D597" s="556">
        <f>VLOOKUP($K597,УЧАСТНИКИ!$A$5:$K$1101,8,FALSE)</f>
        <v>2</v>
      </c>
      <c r="E597" s="554" t="str">
        <f>VLOOKUP($K597,УЧАСТНИКИ!$A$5:$K$1101,5,FALSE)</f>
        <v>ЗАТО Зеленогорск</v>
      </c>
      <c r="F597" s="1212">
        <v>47.3</v>
      </c>
      <c r="G597" s="1212">
        <v>29</v>
      </c>
      <c r="H597" s="1212">
        <v>3</v>
      </c>
      <c r="I597" s="572"/>
      <c r="J597" s="559" t="str">
        <f>VLOOKUP($K597,УЧАСТНИКИ!$A$5:$K$1101,10,FALSE)</f>
        <v>Чиж Д.И.</v>
      </c>
      <c r="K597" s="420" t="s">
        <v>368</v>
      </c>
    </row>
    <row r="598" spans="1:11" ht="25.5" customHeight="1" x14ac:dyDescent="0.25">
      <c r="A598" s="1217"/>
      <c r="B598" s="561" t="str">
        <f>VLOOKUP($K598,УЧАСТНИКИ!$A$5:$K$1101,3,FALSE)</f>
        <v>Литвинов Алексей</v>
      </c>
      <c r="C598" s="562">
        <f>VLOOKUP($K598,УЧАСТНИКИ!$A$5:$K$1101,4,FALSE)</f>
        <v>2006</v>
      </c>
      <c r="D598" s="536">
        <f>VLOOKUP($K598,УЧАСТНИКИ!$A$5:$K$1101,8,FALSE)</f>
        <v>2</v>
      </c>
      <c r="E598" s="561" t="str">
        <f>VLOOKUP($K598,УЧАСТНИКИ!$A$5:$K$1101,5,FALSE)</f>
        <v>ЗАТО Зеленогорск</v>
      </c>
      <c r="F598" s="1091"/>
      <c r="G598" s="1214"/>
      <c r="H598" s="1214"/>
      <c r="I598" s="567"/>
      <c r="J598" s="564" t="str">
        <f>VLOOKUP($K598,УЧАСТНИКИ!$A$5:$K$1101,10,FALSE)</f>
        <v>Леоненко С.Г., Чиж Д.И.</v>
      </c>
      <c r="K598" s="420" t="s">
        <v>1436</v>
      </c>
    </row>
    <row r="599" spans="1:11" ht="25.5" customHeight="1" x14ac:dyDescent="0.25">
      <c r="A599" s="1217"/>
      <c r="B599" s="561" t="str">
        <f>VLOOKUP($K599,УЧАСТНИКИ!$A$5:$K$1101,3,FALSE)</f>
        <v>Шабалин Денис</v>
      </c>
      <c r="C599" s="562">
        <f>VLOOKUP($K599,УЧАСТНИКИ!$A$5:$K$1101,4,FALSE)</f>
        <v>2003</v>
      </c>
      <c r="D599" s="536">
        <f>VLOOKUP($K599,УЧАСТНИКИ!$A$5:$K$1101,8,FALSE)</f>
        <v>1</v>
      </c>
      <c r="E599" s="561" t="str">
        <f>VLOOKUP($K599,УЧАСТНИКИ!$A$5:$K$1101,5,FALSE)</f>
        <v>ЗАТО Зеленогорск</v>
      </c>
      <c r="F599" s="1091"/>
      <c r="G599" s="1214"/>
      <c r="H599" s="1214"/>
      <c r="I599" s="567"/>
      <c r="J599" s="564" t="str">
        <f>VLOOKUP($K599,УЧАСТНИКИ!$A$5:$K$1101,10,FALSE)</f>
        <v>Чиж Д.И.</v>
      </c>
      <c r="K599" s="420" t="s">
        <v>1368</v>
      </c>
    </row>
    <row r="600" spans="1:11" ht="25.5" customHeight="1" thickBot="1" x14ac:dyDescent="0.3">
      <c r="A600" s="1218"/>
      <c r="B600" s="568" t="str">
        <f>VLOOKUP($K600,УЧАСТНИКИ!$A$5:$K$1101,3,FALSE)</f>
        <v>Иванов Павел</v>
      </c>
      <c r="C600" s="569">
        <f>VLOOKUP($K600,УЧАСТНИКИ!$A$5:$K$1101,4,FALSE)</f>
        <v>2005</v>
      </c>
      <c r="D600" s="565" t="str">
        <f>VLOOKUP($K600,УЧАСТНИКИ!$A$5:$K$1101,8,FALSE)</f>
        <v>2</v>
      </c>
      <c r="E600" s="568" t="str">
        <f>VLOOKUP($K600,УЧАСТНИКИ!$A$5:$K$1101,5,FALSE)</f>
        <v>ЗАТО Зеленогорск</v>
      </c>
      <c r="F600" s="1213"/>
      <c r="G600" s="1215"/>
      <c r="H600" s="1215"/>
      <c r="I600" s="570"/>
      <c r="J600" s="571" t="str">
        <f>VLOOKUP($K600,УЧАСТНИКИ!$A$5:$K$1101,10,FALSE)</f>
        <v>Леоненко С.Г., Л.С.</v>
      </c>
      <c r="K600" s="420" t="s">
        <v>1363</v>
      </c>
    </row>
    <row r="601" spans="1:11" ht="25.5" customHeight="1" x14ac:dyDescent="0.25">
      <c r="A601" s="1216">
        <v>7</v>
      </c>
      <c r="B601" s="554" t="str">
        <f>VLOOKUP($K601,УЧАСТНИКИ!$A$5:$K$1101,3,FALSE)</f>
        <v>Сидельников Александр</v>
      </c>
      <c r="C601" s="555">
        <f>VLOOKUP($K601,УЧАСТНИКИ!$A$5:$K$1101,4,FALSE)</f>
        <v>2006</v>
      </c>
      <c r="D601" s="556" t="str">
        <f>VLOOKUP($K601,УЧАСТНИКИ!$A$5:$K$1101,8,FALSE)</f>
        <v>2</v>
      </c>
      <c r="E601" s="554" t="str">
        <f>VLOOKUP($K601,УЧАСТНИКИ!$A$5:$K$1101,5,FALSE)</f>
        <v>Шарыпово</v>
      </c>
      <c r="F601" s="1212">
        <v>52.3</v>
      </c>
      <c r="G601" s="1212">
        <v>27</v>
      </c>
      <c r="H601" s="1212" t="s">
        <v>116</v>
      </c>
      <c r="I601" s="572"/>
      <c r="J601" s="559" t="str">
        <f>VLOOKUP($K601,УЧАСТНИКИ!$A$5:$K$1101,10,FALSE)</f>
        <v>Жильцова Г.В.</v>
      </c>
      <c r="K601" s="420" t="s">
        <v>248</v>
      </c>
    </row>
    <row r="602" spans="1:11" ht="25.5" customHeight="1" x14ac:dyDescent="0.25">
      <c r="A602" s="1217"/>
      <c r="B602" s="561" t="str">
        <f>VLOOKUP($K602,УЧАСТНИКИ!$A$5:$K$1101,3,FALSE)</f>
        <v>Швецов Роман</v>
      </c>
      <c r="C602" s="562">
        <f>VLOOKUP($K602,УЧАСТНИКИ!$A$5:$K$1101,4,FALSE)</f>
        <v>2000</v>
      </c>
      <c r="D602" s="536" t="str">
        <f>VLOOKUP($K602,УЧАСТНИКИ!$A$5:$K$1101,8,FALSE)</f>
        <v>3</v>
      </c>
      <c r="E602" s="561" t="str">
        <f>VLOOKUP($K602,УЧАСТНИКИ!$A$5:$K$1101,5,FALSE)</f>
        <v>Шарыпово</v>
      </c>
      <c r="F602" s="1091"/>
      <c r="G602" s="1214"/>
      <c r="H602" s="1214"/>
      <c r="I602" s="567"/>
      <c r="J602" s="564" t="str">
        <f>VLOOKUP($K602,УЧАСТНИКИ!$A$5:$K$1101,10,FALSE)</f>
        <v>Сенькин В.В.</v>
      </c>
      <c r="K602" s="420" t="s">
        <v>247</v>
      </c>
    </row>
    <row r="603" spans="1:11" ht="25.5" customHeight="1" x14ac:dyDescent="0.25">
      <c r="A603" s="1217"/>
      <c r="B603" s="561" t="str">
        <f>VLOOKUP($K603,УЧАСТНИКИ!$A$5:$K$1101,3,FALSE)</f>
        <v>Швецов Василий</v>
      </c>
      <c r="C603" s="562">
        <f>VLOOKUP($K603,УЧАСТНИКИ!$A$5:$K$1101,4,FALSE)</f>
        <v>2003</v>
      </c>
      <c r="D603" s="536" t="str">
        <f>VLOOKUP($K603,УЧАСТНИКИ!$A$5:$K$1101,8,FALSE)</f>
        <v>3</v>
      </c>
      <c r="E603" s="561" t="str">
        <f>VLOOKUP($K603,УЧАСТНИКИ!$A$5:$K$1101,5,FALSE)</f>
        <v>Шарыпово</v>
      </c>
      <c r="F603" s="1091"/>
      <c r="G603" s="1214"/>
      <c r="H603" s="1214"/>
      <c r="I603" s="567"/>
      <c r="J603" s="564" t="str">
        <f>VLOOKUP($K603,УЧАСТНИКИ!$A$5:$K$1101,10,FALSE)</f>
        <v>Сенькин В.В.</v>
      </c>
      <c r="K603" s="420" t="s">
        <v>249</v>
      </c>
    </row>
    <row r="604" spans="1:11" ht="25.5" customHeight="1" thickBot="1" x14ac:dyDescent="0.3">
      <c r="A604" s="1218"/>
      <c r="B604" s="568" t="str">
        <f>VLOOKUP($K604,УЧАСТНИКИ!$A$5:$K$1101,3,FALSE)</f>
        <v>Чудин Сергей</v>
      </c>
      <c r="C604" s="569">
        <f>VLOOKUP($K604,УЧАСТНИКИ!$A$5:$K$1101,4,FALSE)</f>
        <v>1986</v>
      </c>
      <c r="D604" s="565" t="str">
        <f>VLOOKUP($K604,УЧАСТНИКИ!$A$5:$K$1101,8,FALSE)</f>
        <v>1</v>
      </c>
      <c r="E604" s="568" t="str">
        <f>VLOOKUP($K604,УЧАСТНИКИ!$A$5:$K$1101,5,FALSE)</f>
        <v>Шарыпово</v>
      </c>
      <c r="F604" s="1213"/>
      <c r="G604" s="1215"/>
      <c r="H604" s="1215"/>
      <c r="I604" s="570"/>
      <c r="J604" s="571" t="str">
        <f>VLOOKUP($K604,УЧАСТНИКИ!$A$5:$K$1101,10,FALSE)</f>
        <v>Жильцова Г.В.</v>
      </c>
      <c r="K604" s="420" t="s">
        <v>251</v>
      </c>
    </row>
    <row r="605" spans="1:11" ht="25.5" customHeight="1" x14ac:dyDescent="0.25">
      <c r="A605" s="1179"/>
      <c r="B605" s="554" t="str">
        <f>VLOOKUP($K605,УЧАСТНИКИ!$A$5:$K$1101,3,FALSE)</f>
        <v>Чернов Иван</v>
      </c>
      <c r="C605" s="555">
        <f>VLOOKUP($K605,УЧАСТНИКИ!$A$5:$K$1101,4,FALSE)</f>
        <v>2004</v>
      </c>
      <c r="D605" s="556" t="str">
        <f>VLOOKUP($K605,УЧАСТНИКИ!$A$5:$K$1101,8,FALSE)</f>
        <v>КМС</v>
      </c>
      <c r="E605" s="554" t="str">
        <f>VLOOKUP($K605,УЧАСТНИКИ!$A$5:$K$1101,5,FALSE)</f>
        <v>Сосновоборск</v>
      </c>
      <c r="F605" s="1211" t="s">
        <v>1472</v>
      </c>
      <c r="G605" s="1185"/>
      <c r="H605" s="1211"/>
      <c r="I605" s="572"/>
      <c r="J605" s="559" t="str">
        <f>VLOOKUP($K605,УЧАСТНИКИ!$A$5:$K$1101,10,FALSE)</f>
        <v>Сосновский С.В.</v>
      </c>
      <c r="K605" s="420" t="s">
        <v>1433</v>
      </c>
    </row>
    <row r="606" spans="1:11" ht="25.5" customHeight="1" x14ac:dyDescent="0.25">
      <c r="A606" s="1180"/>
      <c r="B606" s="561" t="str">
        <f>VLOOKUP($K606,УЧАСТНИКИ!$A$5:$K$1101,3,FALSE)</f>
        <v>Тигунцев Андрей</v>
      </c>
      <c r="C606" s="562">
        <f>VLOOKUP($K606,УЧАСТНИКИ!$A$5:$K$1101,4,FALSE)</f>
        <v>2003</v>
      </c>
      <c r="D606" s="536">
        <f>VLOOKUP($K606,УЧАСТНИКИ!$A$5:$K$1101,8,FALSE)</f>
        <v>1</v>
      </c>
      <c r="E606" s="561" t="str">
        <f>VLOOKUP($K606,УЧАСТНИКИ!$A$5:$K$1101,5,FALSE)</f>
        <v>Сосновоборск</v>
      </c>
      <c r="F606" s="1186"/>
      <c r="G606" s="1186"/>
      <c r="H606" s="1186"/>
      <c r="I606" s="567"/>
      <c r="J606" s="564" t="str">
        <f>VLOOKUP($K606,УЧАСТНИКИ!$A$5:$K$1101,10,FALSE)</f>
        <v>Сосновский С.В.</v>
      </c>
      <c r="K606" s="420" t="s">
        <v>1440</v>
      </c>
    </row>
    <row r="607" spans="1:11" ht="25.5" customHeight="1" x14ac:dyDescent="0.25">
      <c r="A607" s="1180"/>
      <c r="B607" s="561" t="str">
        <f>VLOOKUP($K607,УЧАСТНИКИ!$A$5:$K$1101,3,FALSE)</f>
        <v>Квашин Игорь</v>
      </c>
      <c r="C607" s="562">
        <f>VLOOKUP($K607,УЧАСТНИКИ!$A$5:$K$1101,4,FALSE)</f>
        <v>2006</v>
      </c>
      <c r="D607" s="536">
        <f>VLOOKUP($K607,УЧАСТНИКИ!$A$5:$K$1101,8,FALSE)</f>
        <v>2</v>
      </c>
      <c r="E607" s="561" t="str">
        <f>VLOOKUP($K607,УЧАСТНИКИ!$A$5:$K$1101,5,FALSE)</f>
        <v>Сосновоборск</v>
      </c>
      <c r="F607" s="1186"/>
      <c r="G607" s="1186"/>
      <c r="H607" s="1186"/>
      <c r="I607" s="567"/>
      <c r="J607" s="564" t="str">
        <f>VLOOKUP($K607,УЧАСТНИКИ!$A$5:$K$1101,10,FALSE)</f>
        <v>Куницыны Е.В., Л.С.</v>
      </c>
      <c r="K607" s="420" t="s">
        <v>1334</v>
      </c>
    </row>
    <row r="608" spans="1:11" ht="25.5" customHeight="1" thickBot="1" x14ac:dyDescent="0.3">
      <c r="A608" s="1181"/>
      <c r="B608" s="568" t="str">
        <f>VLOOKUP($K608,УЧАСТНИКИ!$A$5:$K$1101,3,FALSE)</f>
        <v>Коньков Кирилл</v>
      </c>
      <c r="C608" s="569">
        <f>VLOOKUP($K608,УЧАСТНИКИ!$A$5:$K$1101,4,FALSE)</f>
        <v>2005</v>
      </c>
      <c r="D608" s="565" t="str">
        <f>VLOOKUP($K608,УЧАСТНИКИ!$A$5:$K$1101,8,FALSE)</f>
        <v>КМС</v>
      </c>
      <c r="E608" s="568" t="str">
        <f>VLOOKUP($K608,УЧАСТНИКИ!$A$5:$K$1101,5,FALSE)</f>
        <v>Сосновоборск</v>
      </c>
      <c r="F608" s="1187"/>
      <c r="G608" s="1187"/>
      <c r="H608" s="1187"/>
      <c r="I608" s="570"/>
      <c r="J608" s="571" t="str">
        <f>VLOOKUP($K608,УЧАСТНИКИ!$A$5:$K$1101,10,FALSE)</f>
        <v>Сосновский С.В.</v>
      </c>
      <c r="K608" s="420" t="s">
        <v>1434</v>
      </c>
    </row>
    <row r="610" spans="2:10" ht="13.8" x14ac:dyDescent="0.25">
      <c r="B610" s="1172" t="s">
        <v>177</v>
      </c>
      <c r="C610" s="1172"/>
      <c r="D610" s="1172"/>
      <c r="E610" s="574"/>
      <c r="F610" s="573"/>
      <c r="G610" s="573"/>
      <c r="H610" s="1172" t="s">
        <v>1297</v>
      </c>
      <c r="I610" s="1172"/>
      <c r="J610" s="1172"/>
    </row>
    <row r="611" spans="2:10" ht="13.8" x14ac:dyDescent="0.25">
      <c r="B611" s="1172" t="s">
        <v>1296</v>
      </c>
      <c r="C611" s="1172"/>
      <c r="D611" s="1172"/>
      <c r="E611" s="574"/>
      <c r="F611" s="573"/>
      <c r="G611" s="573"/>
      <c r="H611" s="1172" t="s">
        <v>1283</v>
      </c>
      <c r="I611" s="1172"/>
      <c r="J611" s="1172"/>
    </row>
    <row r="612" spans="2:10" ht="13.8" x14ac:dyDescent="0.25">
      <c r="B612" s="573"/>
      <c r="C612" s="573"/>
      <c r="D612" s="573"/>
      <c r="E612" s="574"/>
      <c r="F612" s="573"/>
      <c r="G612" s="573"/>
      <c r="H612" s="573"/>
      <c r="I612" s="573"/>
      <c r="J612" s="573"/>
    </row>
    <row r="613" spans="2:10" ht="13.8" x14ac:dyDescent="0.25">
      <c r="B613" s="1172" t="s">
        <v>1280</v>
      </c>
      <c r="C613" s="1172"/>
      <c r="D613" s="1172"/>
      <c r="E613" s="575"/>
      <c r="F613" s="576"/>
      <c r="G613" s="959"/>
      <c r="H613" s="1172" t="s">
        <v>1287</v>
      </c>
      <c r="I613" s="1172"/>
      <c r="J613" s="1172"/>
    </row>
    <row r="614" spans="2:10" ht="13.8" x14ac:dyDescent="0.25">
      <c r="B614" s="1172" t="s">
        <v>1296</v>
      </c>
      <c r="C614" s="1172"/>
      <c r="D614" s="1172"/>
      <c r="E614" s="575"/>
      <c r="F614" s="576"/>
      <c r="G614" s="959"/>
      <c r="H614" s="1172" t="s">
        <v>1283</v>
      </c>
      <c r="I614" s="1172"/>
      <c r="J614" s="1172"/>
    </row>
    <row r="615" spans="2:10" ht="13.8" x14ac:dyDescent="0.25">
      <c r="B615" s="573"/>
      <c r="C615" s="573"/>
      <c r="D615" s="573"/>
      <c r="E615" s="574"/>
      <c r="F615" s="573"/>
      <c r="G615" s="573"/>
      <c r="H615" s="573"/>
      <c r="I615" s="573"/>
      <c r="J615" s="573"/>
    </row>
  </sheetData>
  <mergeCells count="80">
    <mergeCell ref="A577:A580"/>
    <mergeCell ref="F577:F580"/>
    <mergeCell ref="F585:F588"/>
    <mergeCell ref="H585:H588"/>
    <mergeCell ref="A585:A588"/>
    <mergeCell ref="H577:H580"/>
    <mergeCell ref="A589:A592"/>
    <mergeCell ref="F589:F592"/>
    <mergeCell ref="H589:H592"/>
    <mergeCell ref="G585:G588"/>
    <mergeCell ref="G589:G592"/>
    <mergeCell ref="A605:A608"/>
    <mergeCell ref="G605:G608"/>
    <mergeCell ref="F605:F608"/>
    <mergeCell ref="H605:H608"/>
    <mergeCell ref="F593:F596"/>
    <mergeCell ref="G593:G596"/>
    <mergeCell ref="H593:H596"/>
    <mergeCell ref="A593:A596"/>
    <mergeCell ref="A597:A600"/>
    <mergeCell ref="F597:F600"/>
    <mergeCell ref="G597:G600"/>
    <mergeCell ref="H597:H600"/>
    <mergeCell ref="A601:A604"/>
    <mergeCell ref="F601:F604"/>
    <mergeCell ref="G601:G604"/>
    <mergeCell ref="H601:H604"/>
    <mergeCell ref="B613:D613"/>
    <mergeCell ref="B614:D614"/>
    <mergeCell ref="H613:J613"/>
    <mergeCell ref="H614:J614"/>
    <mergeCell ref="B611:D611"/>
    <mergeCell ref="H610:J610"/>
    <mergeCell ref="H611:J611"/>
    <mergeCell ref="G577:G580"/>
    <mergeCell ref="G581:G584"/>
    <mergeCell ref="A8:B8"/>
    <mergeCell ref="H8:I8"/>
    <mergeCell ref="A247:B247"/>
    <mergeCell ref="A309:B309"/>
    <mergeCell ref="H309:I309"/>
    <mergeCell ref="A181:B181"/>
    <mergeCell ref="H181:I181"/>
    <mergeCell ref="A239:B239"/>
    <mergeCell ref="A163:B163"/>
    <mergeCell ref="H163:I163"/>
    <mergeCell ref="A26:J26"/>
    <mergeCell ref="H118:I118"/>
    <mergeCell ref="A118:B118"/>
    <mergeCell ref="H73:I73"/>
    <mergeCell ref="A73:B73"/>
    <mergeCell ref="A194:B194"/>
    <mergeCell ref="C247:J247"/>
    <mergeCell ref="C194:J194"/>
    <mergeCell ref="A548:B548"/>
    <mergeCell ref="H548:I548"/>
    <mergeCell ref="H413:I413"/>
    <mergeCell ref="H503:I503"/>
    <mergeCell ref="H458:I458"/>
    <mergeCell ref="C576:J576"/>
    <mergeCell ref="A576:B576"/>
    <mergeCell ref="B610:D610"/>
    <mergeCell ref="H239:I239"/>
    <mergeCell ref="A292:B292"/>
    <mergeCell ref="H292:I292"/>
    <mergeCell ref="A560:B560"/>
    <mergeCell ref="H560:I560"/>
    <mergeCell ref="H569:I569"/>
    <mergeCell ref="A368:B368"/>
    <mergeCell ref="H368:I368"/>
    <mergeCell ref="A354:B354"/>
    <mergeCell ref="H354:I354"/>
    <mergeCell ref="A581:A584"/>
    <mergeCell ref="F581:F584"/>
    <mergeCell ref="H581:H584"/>
    <mergeCell ref="A6:J6"/>
    <mergeCell ref="A7:B7"/>
    <mergeCell ref="A1:J1"/>
    <mergeCell ref="A3:J3"/>
    <mergeCell ref="A4:J4"/>
  </mergeCells>
  <printOptions horizontalCentered="1"/>
  <pageMargins left="0" right="0" top="0.35433070866141736" bottom="0.35433070866141736" header="0.31496062992125984" footer="0.31496062992125984"/>
  <pageSetup paperSize="9" scale="95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 enableFormatConditionsCalculation="0">
    <tabColor indexed="40"/>
  </sheetPr>
  <dimension ref="A1:AN27"/>
  <sheetViews>
    <sheetView topLeftCell="C1" zoomScale="85" zoomScaleNormal="85" workbookViewId="0">
      <selection activeCell="AF11" sqref="AF11:AN12"/>
    </sheetView>
  </sheetViews>
  <sheetFormatPr defaultColWidth="9.109375" defaultRowHeight="13.2" outlineLevelCol="1" x14ac:dyDescent="0.25"/>
  <cols>
    <col min="1" max="1" width="7.33203125" style="45" customWidth="1"/>
    <col min="2" max="2" width="17.109375" style="49" customWidth="1"/>
    <col min="3" max="3" width="8.6640625" style="50" customWidth="1"/>
    <col min="4" max="4" width="6.5546875" style="50" customWidth="1"/>
    <col min="5" max="5" width="20.5546875" style="49" customWidth="1"/>
    <col min="6" max="6" width="6.6640625" style="49" hidden="1" customWidth="1"/>
    <col min="7" max="7" width="17.109375" style="49" customWidth="1"/>
    <col min="8" max="13" width="10.109375" style="49" hidden="1" customWidth="1" outlineLevel="1"/>
    <col min="14" max="14" width="5.6640625" style="49" customWidth="1" collapsed="1"/>
    <col min="15" max="19" width="5.6640625" style="49" customWidth="1"/>
    <col min="20" max="20" width="6.109375" style="49" bestFit="1" customWidth="1"/>
    <col min="21" max="22" width="7" style="49" customWidth="1"/>
    <col min="23" max="23" width="26.6640625" style="49" customWidth="1"/>
    <col min="24" max="24" width="8" style="49" customWidth="1" outlineLevel="1"/>
    <col min="25" max="26" width="6.5546875" style="49" customWidth="1" outlineLevel="1"/>
    <col min="27" max="29" width="6.5546875" style="50" customWidth="1" outlineLevel="1"/>
    <col min="30" max="33" width="6.5546875" style="49" customWidth="1" outlineLevel="1"/>
    <col min="34" max="16384" width="9.109375" style="49"/>
  </cols>
  <sheetData>
    <row r="1" spans="1:40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49"/>
      <c r="AC1" s="49"/>
    </row>
    <row r="2" spans="1:40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49"/>
      <c r="AC2" s="49"/>
    </row>
    <row r="3" spans="1:40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49"/>
      <c r="AC3" s="49"/>
    </row>
    <row r="4" spans="1:40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49"/>
      <c r="AC4" s="49"/>
    </row>
    <row r="5" spans="1:40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49"/>
      <c r="AC5" s="49"/>
    </row>
    <row r="6" spans="1:40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</row>
    <row r="7" spans="1:40" ht="12.75" customHeight="1" x14ac:dyDescent="0.25">
      <c r="A7" s="1300" t="s">
        <v>62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</row>
    <row r="8" spans="1:40" ht="12.75" customHeight="1" x14ac:dyDescent="0.25">
      <c r="A8" s="1300"/>
      <c r="B8" s="1300"/>
      <c r="D8" s="48"/>
      <c r="E8" s="2"/>
      <c r="Q8" s="227" t="e">
        <f>d_2</f>
        <v>#REF!</v>
      </c>
      <c r="W8" s="226" t="str">
        <f>d_6</f>
        <v>t° +20 вл. 78%</v>
      </c>
    </row>
    <row r="9" spans="1:40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ТРОЙ!P7</f>
        <v>13:00</v>
      </c>
      <c r="W9" s="145" t="str">
        <f>d_5</f>
        <v>г. Красноярск</v>
      </c>
    </row>
    <row r="10" spans="1:40" ht="10.5" customHeight="1" x14ac:dyDescent="0.25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</row>
    <row r="11" spans="1:40" ht="20.25" customHeight="1" thickBot="1" x14ac:dyDescent="0.3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AF11" s="195" t="s">
        <v>113</v>
      </c>
      <c r="AG11" s="195" t="s">
        <v>114</v>
      </c>
      <c r="AH11" s="195" t="s">
        <v>115</v>
      </c>
      <c r="AI11" s="195">
        <v>1</v>
      </c>
      <c r="AJ11" s="195">
        <v>2</v>
      </c>
      <c r="AK11" s="195" t="s">
        <v>42</v>
      </c>
      <c r="AL11" s="195" t="s">
        <v>116</v>
      </c>
      <c r="AM11" s="195" t="s">
        <v>117</v>
      </c>
      <c r="AN11" s="195" t="s">
        <v>118</v>
      </c>
    </row>
    <row r="12" spans="1:40" ht="16.2" thickBot="1" x14ac:dyDescent="0.3">
      <c r="A12" s="171">
        <f>RANK(T12,$T$12:$T$93,0)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1363</v>
      </c>
      <c r="I12" s="159">
        <v>1329</v>
      </c>
      <c r="J12" s="159"/>
      <c r="K12" s="159">
        <v>1312</v>
      </c>
      <c r="L12" s="159">
        <v>1328</v>
      </c>
      <c r="M12" s="162">
        <v>1365</v>
      </c>
      <c r="N12" s="163">
        <f>H12/100</f>
        <v>13.63</v>
      </c>
      <c r="O12" s="163">
        <f>I12/100</f>
        <v>13.29</v>
      </c>
      <c r="P12" s="163" t="s">
        <v>152</v>
      </c>
      <c r="Q12" s="163">
        <f>K12/100</f>
        <v>13.12</v>
      </c>
      <c r="R12" s="163">
        <f>L12/100</f>
        <v>13.28</v>
      </c>
      <c r="S12" s="163">
        <f>M12/100</f>
        <v>13.65</v>
      </c>
      <c r="T12" s="170">
        <f>MAX(N12,O12,P12,Q12,R12,S12)</f>
        <v>13.65</v>
      </c>
      <c r="U12" s="174" t="str">
        <f>IF(T12&gt;=$AF$12,"МСМК",IF(T12&gt;=$AG$12,"МС",IF(T12&gt;=$AH$12,"КМС",IF(T12&gt;=$AI$12,"1",IF(T12&gt;=$AJ$12,"2",IF(T12&gt;=$AK$12,"3",IF(T12&gt;=$AL$12,"1юн",IF(T12&gt;=$AM$12,"2юн",IF(T12&gt;=$AN$12,"3юн",IF(T12&lt;$AN$12,"б/р"))))))))))</f>
        <v>МС</v>
      </c>
      <c r="V12" s="69" t="s">
        <v>167</v>
      </c>
      <c r="W12" s="83" t="e">
        <f>VLOOKUP($X12,УЧАСТНИКИ!$A$5:$K$1101,10,FALSE)</f>
        <v>#N/A</v>
      </c>
      <c r="X12" s="279" t="s">
        <v>286</v>
      </c>
      <c r="Y12" s="8"/>
      <c r="AB12" s="49"/>
      <c r="AC12" s="49"/>
      <c r="AF12" s="202">
        <v>14.3</v>
      </c>
      <c r="AG12" s="202">
        <v>13.6</v>
      </c>
      <c r="AH12" s="202">
        <v>12.9</v>
      </c>
      <c r="AI12" s="202">
        <v>12.1</v>
      </c>
      <c r="AJ12" s="202">
        <v>11.3</v>
      </c>
      <c r="AK12" s="202">
        <v>10.5</v>
      </c>
      <c r="AL12" s="202">
        <v>10</v>
      </c>
      <c r="AM12" s="202">
        <v>9.5</v>
      </c>
      <c r="AN12" s="237">
        <v>9</v>
      </c>
    </row>
    <row r="13" spans="1:40" x14ac:dyDescent="0.25">
      <c r="A13" s="171"/>
      <c r="B13" s="83"/>
      <c r="C13" s="250"/>
      <c r="D13" s="91"/>
      <c r="E13" s="83"/>
      <c r="F13" s="91"/>
      <c r="G13" s="69"/>
      <c r="H13" s="159">
        <v>18</v>
      </c>
      <c r="I13" s="159">
        <v>14</v>
      </c>
      <c r="J13" s="159"/>
      <c r="K13" s="159">
        <v>1</v>
      </c>
      <c r="L13" s="159">
        <v>5</v>
      </c>
      <c r="M13" s="162">
        <v>2</v>
      </c>
      <c r="N13" s="169">
        <f>H13/10</f>
        <v>1.8</v>
      </c>
      <c r="O13" s="169">
        <f>I13/10</f>
        <v>1.4</v>
      </c>
      <c r="P13" s="169"/>
      <c r="Q13" s="169">
        <f>K13/10</f>
        <v>0.1</v>
      </c>
      <c r="R13" s="169">
        <f>L13/10</f>
        <v>0.5</v>
      </c>
      <c r="S13" s="169">
        <f>M13/10</f>
        <v>0.2</v>
      </c>
      <c r="T13" s="170"/>
      <c r="U13" s="174"/>
      <c r="V13" s="69"/>
      <c r="W13" s="83"/>
      <c r="X13" s="279"/>
      <c r="Y13" s="8"/>
      <c r="AB13" s="49"/>
      <c r="AC13" s="49"/>
    </row>
    <row r="14" spans="1:40" x14ac:dyDescent="0.25">
      <c r="A14" s="171">
        <f>RANK(T14,$T$12:$T$93,0)</f>
        <v>2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1345</v>
      </c>
      <c r="I14" s="159">
        <v>1342</v>
      </c>
      <c r="J14" s="159">
        <v>1311</v>
      </c>
      <c r="K14" s="159"/>
      <c r="L14" s="159"/>
      <c r="M14" s="162"/>
      <c r="N14" s="163">
        <f>H14/100</f>
        <v>13.45</v>
      </c>
      <c r="O14" s="163">
        <f>I14/100</f>
        <v>13.42</v>
      </c>
      <c r="P14" s="163">
        <f>J14/100</f>
        <v>13.11</v>
      </c>
      <c r="Q14" s="163" t="s">
        <v>152</v>
      </c>
      <c r="R14" s="163" t="s">
        <v>163</v>
      </c>
      <c r="S14" s="163" t="s">
        <v>163</v>
      </c>
      <c r="T14" s="170">
        <f>MAX(N14,O14,P14,Q14,R14,S14)</f>
        <v>13.45</v>
      </c>
      <c r="U14" s="174" t="str">
        <f>IF(T14&gt;=$AF$12,"МСМК",IF(T14&gt;=$AG$12,"МС",IF(T14&gt;=$AH$12,"КМС",IF(T14&gt;=$AI$12,"1",IF(T14&gt;=$AJ$12,"2",IF(T14&gt;=$AK$12,"3",IF(T14&gt;=$AL$12,"1юн",IF(T14&gt;=$AM$12,"2юн",IF(T14&gt;=$AN$12,"3юн",IF(T14&lt;$AN$12,"б/р"))))))))))</f>
        <v>КМС</v>
      </c>
      <c r="V14" s="69">
        <v>17</v>
      </c>
      <c r="W14" s="83" t="e">
        <f>VLOOKUP($X14,УЧАСТНИКИ!$A$5:$K$1101,10,FALSE)</f>
        <v>#N/A</v>
      </c>
      <c r="X14" s="279" t="s">
        <v>331</v>
      </c>
      <c r="Y14" s="8"/>
      <c r="Z14" s="88"/>
      <c r="AA14" s="94"/>
      <c r="AB14" s="94"/>
      <c r="AC14" s="94"/>
      <c r="AD14" s="88"/>
      <c r="AE14" s="88"/>
      <c r="AF14" s="88"/>
      <c r="AG14" s="88"/>
    </row>
    <row r="15" spans="1:40" x14ac:dyDescent="0.25">
      <c r="A15" s="171"/>
      <c r="B15" s="83"/>
      <c r="C15" s="250"/>
      <c r="D15" s="91"/>
      <c r="E15" s="83"/>
      <c r="F15" s="91"/>
      <c r="G15" s="69"/>
      <c r="H15" s="159">
        <v>26</v>
      </c>
      <c r="I15" s="159">
        <v>2</v>
      </c>
      <c r="J15" s="159">
        <v>10</v>
      </c>
      <c r="K15" s="159"/>
      <c r="L15" s="159"/>
      <c r="M15" s="162"/>
      <c r="N15" s="169">
        <f>H15/10</f>
        <v>2.6</v>
      </c>
      <c r="O15" s="169">
        <f>I15/10</f>
        <v>0.2</v>
      </c>
      <c r="P15" s="169">
        <f>J15/10</f>
        <v>1</v>
      </c>
      <c r="Q15" s="169"/>
      <c r="R15" s="169"/>
      <c r="S15" s="169"/>
      <c r="T15" s="170"/>
      <c r="U15" s="174"/>
      <c r="V15" s="69"/>
      <c r="W15" s="83"/>
      <c r="X15" s="279"/>
      <c r="Y15" s="8"/>
      <c r="Z15" s="88"/>
      <c r="AA15" s="94"/>
      <c r="AB15" s="94"/>
      <c r="AC15" s="94"/>
      <c r="AD15" s="88"/>
      <c r="AE15" s="88"/>
      <c r="AF15" s="88"/>
      <c r="AG15" s="88"/>
    </row>
    <row r="16" spans="1:40" x14ac:dyDescent="0.25">
      <c r="A16" s="171">
        <f>RANK(T16,$T$12:$T$93,0)</f>
        <v>3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1335</v>
      </c>
      <c r="I16" s="159"/>
      <c r="J16" s="159"/>
      <c r="K16" s="159"/>
      <c r="L16" s="159">
        <v>1244</v>
      </c>
      <c r="M16" s="162">
        <v>1284</v>
      </c>
      <c r="N16" s="163">
        <f>H16/100</f>
        <v>13.35</v>
      </c>
      <c r="O16" s="163" t="s">
        <v>152</v>
      </c>
      <c r="P16" s="163" t="s">
        <v>152</v>
      </c>
      <c r="Q16" s="163" t="s">
        <v>152</v>
      </c>
      <c r="R16" s="163">
        <f>L16/100</f>
        <v>12.44</v>
      </c>
      <c r="S16" s="163">
        <f>M16/100</f>
        <v>12.84</v>
      </c>
      <c r="T16" s="170">
        <f>MAX(N16,O16,P16,Q16,R16,S16)</f>
        <v>13.35</v>
      </c>
      <c r="U16" s="174" t="str">
        <f>IF(T16&gt;=$AF$12,"МСМК",IF(T16&gt;=$AG$12,"МС",IF(T16&gt;=$AH$12,"КМС",IF(T16&gt;=$AI$12,"1",IF(T16&gt;=$AJ$12,"2",IF(T16&gt;=$AK$12,"3",IF(T16&gt;=$AL$12,"1юн",IF(T16&gt;=$AM$12,"2юн",IF(T16&gt;=$AN$12,"3юн",IF(T16&lt;$AN$12,"б/р"))))))))))</f>
        <v>КМС</v>
      </c>
      <c r="V16" s="69">
        <v>15</v>
      </c>
      <c r="W16" s="83" t="e">
        <f>VLOOKUP($X16,УЧАСТНИКИ!$A$5:$K$1101,10,FALSE)</f>
        <v>#N/A</v>
      </c>
      <c r="X16" s="279" t="s">
        <v>215</v>
      </c>
      <c r="Y16" s="8"/>
      <c r="AB16" s="49"/>
      <c r="AC16" s="49"/>
    </row>
    <row r="17" spans="1:34" x14ac:dyDescent="0.25">
      <c r="A17" s="171"/>
      <c r="B17" s="83"/>
      <c r="C17" s="250"/>
      <c r="D17" s="91"/>
      <c r="E17" s="83"/>
      <c r="F17" s="91"/>
      <c r="G17" s="69"/>
      <c r="H17" s="159">
        <v>20</v>
      </c>
      <c r="I17" s="159"/>
      <c r="J17" s="159"/>
      <c r="K17" s="159"/>
      <c r="L17" s="159">
        <v>1</v>
      </c>
      <c r="M17" s="162">
        <v>7</v>
      </c>
      <c r="N17" s="169">
        <f>H17/10</f>
        <v>2</v>
      </c>
      <c r="O17" s="169"/>
      <c r="P17" s="169"/>
      <c r="Q17" s="169"/>
      <c r="R17" s="169">
        <f>L17/10</f>
        <v>0.1</v>
      </c>
      <c r="S17" s="169">
        <f>M17/10</f>
        <v>0.7</v>
      </c>
      <c r="T17" s="170"/>
      <c r="U17" s="174"/>
      <c r="V17" s="69"/>
      <c r="W17" s="83"/>
      <c r="X17" s="279"/>
      <c r="Y17" s="8"/>
      <c r="AB17" s="49"/>
      <c r="AC17" s="49"/>
    </row>
    <row r="18" spans="1:34" x14ac:dyDescent="0.25">
      <c r="A18" s="171">
        <f>RANK(T18,$T$12:$T$93,0)</f>
        <v>4</v>
      </c>
      <c r="B18" s="83" t="e">
        <f>VLOOKUP($X18,УЧАСТНИКИ!$A$5:$K$1101,3,FALSE)</f>
        <v>#N/A</v>
      </c>
      <c r="C18" s="69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/>
      <c r="I18" s="159"/>
      <c r="J18" s="159">
        <v>1305</v>
      </c>
      <c r="K18" s="159"/>
      <c r="L18" s="159"/>
      <c r="M18" s="162">
        <v>1325</v>
      </c>
      <c r="N18" s="163" t="s">
        <v>152</v>
      </c>
      <c r="O18" s="163" t="s">
        <v>152</v>
      </c>
      <c r="P18" s="163">
        <f>J18/100</f>
        <v>13.05</v>
      </c>
      <c r="Q18" s="163" t="s">
        <v>152</v>
      </c>
      <c r="R18" s="163" t="s">
        <v>152</v>
      </c>
      <c r="S18" s="163">
        <f>M18/100</f>
        <v>13.25</v>
      </c>
      <c r="T18" s="170">
        <f>MAX(N18,O18,P18,Q18,R18,S18)</f>
        <v>13.25</v>
      </c>
      <c r="U18" s="174" t="str">
        <f>IF(T18&gt;=$AF$12,"МСМК",IF(T18&gt;=$AG$12,"МС",IF(T18&gt;=$AH$12,"КМС",IF(T18&gt;=$AI$12,"1",IF(T18&gt;=$AJ$12,"2",IF(T18&gt;=$AK$12,"3",IF(T18&gt;=$AL$12,"1юн",IF(T18&gt;=$AM$12,"2юн",IF(T18&gt;=$AN$12,"3юн",IF(T18&lt;$AN$12,"б/р"))))))))))</f>
        <v>КМС</v>
      </c>
      <c r="V18" s="69" t="s">
        <v>111</v>
      </c>
      <c r="W18" s="83" t="e">
        <f>VLOOKUP($X18,УЧАСТНИКИ!$A$5:$K$1101,10,FALSE)</f>
        <v>#N/A</v>
      </c>
      <c r="X18" s="279" t="s">
        <v>263</v>
      </c>
      <c r="Y18" s="8"/>
      <c r="Z18" s="88"/>
      <c r="AA18" s="94"/>
      <c r="AB18" s="94"/>
      <c r="AC18" s="94"/>
      <c r="AD18" s="88"/>
      <c r="AE18" s="88"/>
      <c r="AF18" s="88"/>
      <c r="AG18" s="88"/>
    </row>
    <row r="19" spans="1:34" x14ac:dyDescent="0.25">
      <c r="A19" s="171"/>
      <c r="B19" s="83"/>
      <c r="C19" s="250"/>
      <c r="D19" s="91"/>
      <c r="E19" s="83"/>
      <c r="F19" s="91"/>
      <c r="G19" s="69"/>
      <c r="H19" s="159"/>
      <c r="I19" s="159"/>
      <c r="J19" s="159">
        <v>33</v>
      </c>
      <c r="K19" s="159"/>
      <c r="L19" s="159"/>
      <c r="M19" s="162">
        <v>1</v>
      </c>
      <c r="N19" s="169"/>
      <c r="O19" s="169"/>
      <c r="P19" s="169">
        <f>J19/10</f>
        <v>3.3</v>
      </c>
      <c r="Q19" s="169"/>
      <c r="R19" s="169"/>
      <c r="S19" s="169">
        <f>M19/10</f>
        <v>0.1</v>
      </c>
      <c r="T19" s="170"/>
      <c r="U19" s="174"/>
      <c r="V19" s="69"/>
      <c r="W19" s="83"/>
      <c r="X19" s="279"/>
      <c r="Y19" s="8"/>
      <c r="Z19" s="88"/>
      <c r="AA19" s="94"/>
      <c r="AB19" s="94"/>
      <c r="AC19" s="94"/>
      <c r="AD19" s="88"/>
      <c r="AE19" s="88"/>
      <c r="AF19" s="88"/>
      <c r="AG19" s="88"/>
    </row>
    <row r="20" spans="1:34" x14ac:dyDescent="0.25">
      <c r="A20" s="171">
        <f>RANK(T20,$T$12:$T$93,0)</f>
        <v>5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>
        <v>1320</v>
      </c>
      <c r="J20" s="159"/>
      <c r="K20" s="159"/>
      <c r="L20" s="159">
        <v>1317</v>
      </c>
      <c r="M20" s="162"/>
      <c r="N20" s="163" t="s">
        <v>152</v>
      </c>
      <c r="O20" s="163">
        <f>I20/100</f>
        <v>13.2</v>
      </c>
      <c r="P20" s="163" t="s">
        <v>152</v>
      </c>
      <c r="Q20" s="163" t="s">
        <v>152</v>
      </c>
      <c r="R20" s="163">
        <f>L20/100</f>
        <v>13.17</v>
      </c>
      <c r="S20" s="163" t="s">
        <v>152</v>
      </c>
      <c r="T20" s="170">
        <f>MAX(N20,O20,P20,Q20,R20,S20)</f>
        <v>13.2</v>
      </c>
      <c r="U20" s="174" t="str">
        <f>IF(T20&gt;=$AF$12,"МСМК",IF(T20&gt;=$AG$12,"МС",IF(T20&gt;=$AH$12,"КМС",IF(T20&gt;=$AI$12,"1",IF(T20&gt;=$AJ$12,"2",IF(T20&gt;=$AK$12,"3",IF(T20&gt;=$AL$12,"1юн",IF(T20&gt;=$AM$12,"2юн",IF(T20&gt;=$AN$12,"3юн",IF(T20&lt;$AN$12,"б/р"))))))))))</f>
        <v>КМС</v>
      </c>
      <c r="V20" s="69" t="s">
        <v>111</v>
      </c>
      <c r="W20" s="83" t="e">
        <f>VLOOKUP($X20,УЧАСТНИКИ!$A$5:$K$1101,10,FALSE)</f>
        <v>#N/A</v>
      </c>
      <c r="X20" s="279" t="s">
        <v>373</v>
      </c>
      <c r="Y20" s="8"/>
      <c r="Z20" s="88"/>
      <c r="AA20" s="94"/>
      <c r="AB20" s="94"/>
      <c r="AC20" s="94"/>
      <c r="AD20" s="88"/>
      <c r="AE20" s="88"/>
      <c r="AF20" s="88"/>
      <c r="AG20" s="88"/>
    </row>
    <row r="21" spans="1:34" x14ac:dyDescent="0.25">
      <c r="A21" s="171"/>
      <c r="B21" s="83"/>
      <c r="C21" s="250"/>
      <c r="D21" s="91"/>
      <c r="E21" s="83"/>
      <c r="F21" s="91"/>
      <c r="G21" s="69"/>
      <c r="H21" s="159"/>
      <c r="I21" s="159">
        <v>21</v>
      </c>
      <c r="J21" s="159"/>
      <c r="K21" s="159"/>
      <c r="L21" s="159">
        <v>14</v>
      </c>
      <c r="M21" s="162"/>
      <c r="N21" s="169"/>
      <c r="O21" s="169">
        <f>I21/10</f>
        <v>2.1</v>
      </c>
      <c r="P21" s="169"/>
      <c r="Q21" s="169"/>
      <c r="R21" s="169">
        <f>L21/10</f>
        <v>1.4</v>
      </c>
      <c r="S21" s="169"/>
      <c r="T21" s="170"/>
      <c r="U21" s="174"/>
      <c r="V21" s="69"/>
      <c r="W21" s="83"/>
      <c r="X21" s="279"/>
      <c r="Y21" s="8"/>
      <c r="Z21" s="99"/>
      <c r="AA21" s="94"/>
      <c r="AB21" s="94"/>
      <c r="AC21" s="94"/>
      <c r="AD21" s="88"/>
      <c r="AE21" s="100"/>
      <c r="AF21" s="88"/>
      <c r="AG21" s="88"/>
    </row>
    <row r="22" spans="1:34" x14ac:dyDescent="0.25">
      <c r="A22" s="171">
        <f>RANK(T22,$T$12:$T$93,0)</f>
        <v>6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/>
      <c r="I22" s="159">
        <v>1299</v>
      </c>
      <c r="J22" s="159"/>
      <c r="K22" s="159">
        <v>1318</v>
      </c>
      <c r="L22" s="159"/>
      <c r="M22" s="162">
        <v>1292</v>
      </c>
      <c r="N22" s="163" t="s">
        <v>152</v>
      </c>
      <c r="O22" s="163">
        <f>I22/100</f>
        <v>12.99</v>
      </c>
      <c r="P22" s="163" t="s">
        <v>152</v>
      </c>
      <c r="Q22" s="163">
        <f>K22/100</f>
        <v>13.18</v>
      </c>
      <c r="R22" s="163" t="s">
        <v>152</v>
      </c>
      <c r="S22" s="163">
        <f>M22/100</f>
        <v>12.92</v>
      </c>
      <c r="T22" s="170">
        <f>MAX(N22,O22,P22,Q22,R22,S22)</f>
        <v>13.18</v>
      </c>
      <c r="U22" s="174" t="str">
        <f>IF(T22&gt;=$AF$12,"МСМК",IF(T22&gt;=$AG$12,"МС",IF(T22&gt;=$AH$12,"КМС",IF(T22&gt;=$AI$12,"1",IF(T22&gt;=$AJ$12,"2",IF(T22&gt;=$AK$12,"3",IF(T22&gt;=$AL$12,"1юн",IF(T22&gt;=$AM$12,"2юн",IF(T22&gt;=$AN$12,"3юн",IF(T22&lt;$AN$12,"б/р"))))))))))</f>
        <v>КМС</v>
      </c>
      <c r="V22" s="69" t="s">
        <v>111</v>
      </c>
      <c r="W22" s="83" t="e">
        <f>VLOOKUP($X22,УЧАСТНИКИ!$A$5:$K$1101,10,FALSE)</f>
        <v>#N/A</v>
      </c>
      <c r="X22" s="279" t="s">
        <v>138</v>
      </c>
      <c r="Y22" s="8"/>
      <c r="Z22" s="99"/>
      <c r="AA22" s="98"/>
      <c r="AB22" s="98"/>
      <c r="AC22" s="98"/>
      <c r="AD22" s="101"/>
      <c r="AE22" s="100"/>
      <c r="AF22" s="101"/>
      <c r="AG22" s="101"/>
      <c r="AH22" s="71"/>
    </row>
    <row r="23" spans="1:34" x14ac:dyDescent="0.25">
      <c r="A23" s="171"/>
      <c r="B23" s="83"/>
      <c r="C23" s="250"/>
      <c r="D23" s="91"/>
      <c r="E23" s="83"/>
      <c r="F23" s="91"/>
      <c r="G23" s="69"/>
      <c r="H23" s="159"/>
      <c r="I23" s="159">
        <v>10</v>
      </c>
      <c r="J23" s="159"/>
      <c r="K23" s="159">
        <v>10</v>
      </c>
      <c r="L23" s="159"/>
      <c r="M23" s="162">
        <v>1</v>
      </c>
      <c r="N23" s="169"/>
      <c r="O23" s="169">
        <f>I23/10</f>
        <v>1</v>
      </c>
      <c r="P23" s="169"/>
      <c r="Q23" s="169">
        <f>K23/10</f>
        <v>1</v>
      </c>
      <c r="R23" s="169"/>
      <c r="S23" s="169">
        <f>M23/10</f>
        <v>0.1</v>
      </c>
      <c r="T23" s="170"/>
      <c r="U23" s="174"/>
      <c r="V23" s="69"/>
      <c r="W23" s="83"/>
      <c r="X23" s="279"/>
      <c r="Y23" s="8"/>
      <c r="Z23" s="99"/>
      <c r="AA23" s="98"/>
      <c r="AB23" s="98"/>
      <c r="AC23" s="98"/>
      <c r="AD23" s="101"/>
      <c r="AE23" s="100"/>
      <c r="AF23" s="101"/>
      <c r="AG23" s="101"/>
      <c r="AH23" s="71"/>
    </row>
    <row r="24" spans="1:34" s="71" customFormat="1" x14ac:dyDescent="0.25">
      <c r="A24" s="171">
        <f>RANK(T24,$T$12:$T$93,0)</f>
        <v>7</v>
      </c>
      <c r="B24" s="83" t="str">
        <f>VLOOKUP($X24,УЧАСТНИКИ!$A$5:$K$1101,3,FALSE)</f>
        <v>Осадчий Константин</v>
      </c>
      <c r="C24" s="250">
        <f>VLOOKUP($X24,УЧАСТНИКИ!$A$5:$K$1101,4,FALSE)</f>
        <v>2001</v>
      </c>
      <c r="D24" s="91">
        <f>VLOOKUP($X24,УЧАСТНИКИ!$A$5:$K$1101,8,FALSE)</f>
        <v>2</v>
      </c>
      <c r="E24" s="83" t="str">
        <f>VLOOKUP($X24,УЧАСТНИКИ!$A$5:$K$1101,5,FALSE)</f>
        <v>Ачинск</v>
      </c>
      <c r="F24" s="91" t="e">
        <f>VLOOKUP($R24,УЧАСТНИКИ!$A$5:$K$1101,7,FALSE)</f>
        <v>#N/A</v>
      </c>
      <c r="G24" s="69">
        <f>VLOOKUP($X24,УЧАСТНИКИ!$A$5:$K$1101,11,FALSE)</f>
        <v>0</v>
      </c>
      <c r="H24" s="159">
        <v>1272</v>
      </c>
      <c r="I24" s="159">
        <v>1294</v>
      </c>
      <c r="J24" s="159">
        <v>1294</v>
      </c>
      <c r="K24" s="159">
        <v>1279</v>
      </c>
      <c r="L24" s="159"/>
      <c r="M24" s="162">
        <v>1110</v>
      </c>
      <c r="N24" s="163">
        <f>H24/100</f>
        <v>12.72</v>
      </c>
      <c r="O24" s="163">
        <f>I24/100</f>
        <v>12.94</v>
      </c>
      <c r="P24" s="163">
        <f>J24/100</f>
        <v>12.94</v>
      </c>
      <c r="Q24" s="163">
        <f>K24/100</f>
        <v>12.79</v>
      </c>
      <c r="R24" s="163" t="s">
        <v>152</v>
      </c>
      <c r="S24" s="163">
        <f>M24/100</f>
        <v>11.1</v>
      </c>
      <c r="T24" s="170">
        <f>MAX(N24,O24,P24,Q24,R24,S24)</f>
        <v>12.94</v>
      </c>
      <c r="U24" s="174" t="str">
        <f>IF(T24&gt;=$AF$12,"МСМК",IF(T24&gt;=$AG$12,"МС",IF(T24&gt;=$AH$12,"КМС",IF(T24&gt;=$AI$12,"1",IF(T24&gt;=$AJ$12,"2",IF(T24&gt;=$AK$12,"3",IF(T24&gt;=$AL$12,"1юн",IF(T24&gt;=$AM$12,"2юн",IF(T24&gt;=$AN$12,"3юн",IF(T24&lt;$AN$12,"б/р"))))))))))</f>
        <v>КМС</v>
      </c>
      <c r="V24" s="69">
        <v>14</v>
      </c>
      <c r="W24" s="83" t="str">
        <f>VLOOKUP($X24,УЧАСТНИКИ!$A$5:$K$1101,10,FALSE)</f>
        <v>Ложкина М.А., Козлов Л.Н.</v>
      </c>
      <c r="X24" s="279" t="s">
        <v>130</v>
      </c>
      <c r="Y24" s="8"/>
      <c r="Z24" s="49"/>
      <c r="AA24" s="50"/>
      <c r="AB24" s="49"/>
      <c r="AC24" s="49"/>
      <c r="AD24" s="49"/>
      <c r="AE24" s="49"/>
      <c r="AF24" s="49"/>
      <c r="AG24" s="49"/>
      <c r="AH24" s="49"/>
    </row>
    <row r="25" spans="1:34" s="71" customFormat="1" x14ac:dyDescent="0.25">
      <c r="A25" s="171"/>
      <c r="B25" s="83"/>
      <c r="C25" s="250"/>
      <c r="D25" s="91"/>
      <c r="E25" s="83"/>
      <c r="F25" s="91"/>
      <c r="G25" s="69"/>
      <c r="H25" s="159">
        <v>15</v>
      </c>
      <c r="I25" s="159">
        <v>-3</v>
      </c>
      <c r="J25" s="159">
        <v>4</v>
      </c>
      <c r="K25" s="159">
        <v>44</v>
      </c>
      <c r="L25" s="159"/>
      <c r="M25" s="162">
        <v>1</v>
      </c>
      <c r="N25" s="169">
        <f>H25/10</f>
        <v>1.5</v>
      </c>
      <c r="O25" s="169">
        <f>I25/10</f>
        <v>-0.3</v>
      </c>
      <c r="P25" s="169">
        <f>J25/10</f>
        <v>0.4</v>
      </c>
      <c r="Q25" s="169">
        <f>K25/10</f>
        <v>4.4000000000000004</v>
      </c>
      <c r="R25" s="169"/>
      <c r="S25" s="169">
        <f>M25/10</f>
        <v>0.1</v>
      </c>
      <c r="T25" s="170"/>
      <c r="U25" s="174"/>
      <c r="V25" s="69"/>
      <c r="W25" s="83"/>
      <c r="X25" s="279"/>
      <c r="Y25" s="8"/>
      <c r="Z25" s="49"/>
      <c r="AA25" s="50"/>
      <c r="AB25" s="49"/>
      <c r="AC25" s="49"/>
      <c r="AD25" s="49"/>
      <c r="AE25" s="49"/>
      <c r="AF25" s="49"/>
      <c r="AG25" s="49"/>
      <c r="AH25" s="49"/>
    </row>
    <row r="26" spans="1:34" s="71" customFormat="1" x14ac:dyDescent="0.25">
      <c r="A26" s="171"/>
      <c r="B26" s="83" t="e">
        <f>VLOOKUP($X26,УЧАСТНИКИ!$A$5:$K$1101,3,FALSE)</f>
        <v>#N/A</v>
      </c>
      <c r="C26" s="250" t="e">
        <f>VLOOKUP($X26,УЧАСТНИКИ!$A$5:$K$1101,4,FALSE)</f>
        <v>#N/A</v>
      </c>
      <c r="D26" s="91" t="e">
        <f>VLOOKUP($X26,УЧАСТНИКИ!$A$5:$K$1101,8,FALSE)</f>
        <v>#N/A</v>
      </c>
      <c r="E26" s="83" t="e">
        <f>VLOOKUP($X26,УЧАСТНИКИ!$A$5:$K$1101,5,FALSE)</f>
        <v>#N/A</v>
      </c>
      <c r="F26" s="91" t="e">
        <f>VLOOKUP($R26,УЧАСТНИКИ!$A$5:$K$1101,7,FALSE)</f>
        <v>#N/A</v>
      </c>
      <c r="G26" s="69" t="e">
        <f>VLOOKUP($X26,УЧАСТНИКИ!$A$5:$K$1101,11,FALSE)</f>
        <v>#N/A</v>
      </c>
      <c r="H26" s="159"/>
      <c r="I26" s="159"/>
      <c r="J26" s="159"/>
      <c r="K26" s="159"/>
      <c r="L26" s="159"/>
      <c r="M26" s="162"/>
      <c r="N26" s="272" t="s">
        <v>416</v>
      </c>
      <c r="O26" s="163"/>
      <c r="P26" s="163"/>
      <c r="Q26" s="163"/>
      <c r="R26" s="163"/>
      <c r="S26" s="163"/>
      <c r="T26" s="170"/>
      <c r="U26" s="174"/>
      <c r="V26" s="69"/>
      <c r="W26" s="83" t="e">
        <f>VLOOKUP($X26,УЧАСТНИКИ!$A$5:$K$1101,10,FALSE)</f>
        <v>#N/A</v>
      </c>
      <c r="X26" s="279" t="s">
        <v>143</v>
      </c>
      <c r="Y26" s="8"/>
      <c r="Z26" s="49"/>
      <c r="AA26" s="50"/>
      <c r="AB26" s="49"/>
      <c r="AC26" s="49"/>
      <c r="AD26" s="49"/>
      <c r="AE26" s="49"/>
      <c r="AF26" s="49"/>
      <c r="AG26" s="49"/>
      <c r="AH26" s="49"/>
    </row>
    <row r="27" spans="1:34" x14ac:dyDescent="0.25">
      <c r="A27" s="171"/>
      <c r="B27" s="83" t="e">
        <f>VLOOKUP($X27,УЧАСТНИКИ!$A$5:$K$1101,3,FALSE)</f>
        <v>#N/A</v>
      </c>
      <c r="C27" s="250" t="e">
        <f>VLOOKUP($X27,УЧАСТНИКИ!$A$5:$K$1101,4,FALSE)</f>
        <v>#N/A</v>
      </c>
      <c r="D27" s="91" t="e">
        <f>VLOOKUP($X27,УЧАСТНИКИ!$A$5:$K$1101,8,FALSE)</f>
        <v>#N/A</v>
      </c>
      <c r="E27" s="83" t="e">
        <f>VLOOKUP($X27,УЧАСТНИКИ!$A$5:$K$1101,5,FALSE)</f>
        <v>#N/A</v>
      </c>
      <c r="F27" s="91" t="e">
        <f>VLOOKUP($R27,УЧАСТНИКИ!$A$5:$K$1101,7,FALSE)</f>
        <v>#N/A</v>
      </c>
      <c r="G27" s="69" t="e">
        <f>VLOOKUP($X27,УЧАСТНИКИ!$A$5:$K$1101,11,FALSE)</f>
        <v>#N/A</v>
      </c>
      <c r="H27" s="159"/>
      <c r="I27" s="159"/>
      <c r="J27" s="159"/>
      <c r="K27" s="159"/>
      <c r="L27" s="159"/>
      <c r="M27" s="162"/>
      <c r="N27" s="272" t="s">
        <v>416</v>
      </c>
      <c r="O27" s="163"/>
      <c r="P27" s="163"/>
      <c r="Q27" s="163"/>
      <c r="R27" s="163"/>
      <c r="S27" s="163"/>
      <c r="T27" s="170"/>
      <c r="U27" s="174"/>
      <c r="V27" s="69"/>
      <c r="W27" s="83" t="e">
        <f>VLOOKUP($X27,УЧАСТНИКИ!$A$5:$K$1101,10,FALSE)</f>
        <v>#N/A</v>
      </c>
      <c r="X27" s="279" t="s">
        <v>339</v>
      </c>
      <c r="Y27" s="8"/>
      <c r="Z27" s="88"/>
      <c r="AA27" s="94"/>
      <c r="AB27" s="94"/>
      <c r="AC27" s="94"/>
      <c r="AD27" s="88"/>
      <c r="AE27" s="88"/>
      <c r="AF27" s="88"/>
      <c r="AG27" s="88"/>
    </row>
  </sheetData>
  <sortState ref="A12:AH29">
    <sortCondition ref="A12"/>
  </sortState>
  <mergeCells count="22">
    <mergeCell ref="A1:W1"/>
    <mergeCell ref="A2:W2"/>
    <mergeCell ref="A3:W3"/>
    <mergeCell ref="A6:W6"/>
    <mergeCell ref="A5:W5"/>
    <mergeCell ref="A4:W4"/>
    <mergeCell ref="W10:W11"/>
    <mergeCell ref="A7:B7"/>
    <mergeCell ref="A8:B8"/>
    <mergeCell ref="E10:E11"/>
    <mergeCell ref="F10:F11"/>
    <mergeCell ref="G10:G11"/>
    <mergeCell ref="N10:S10"/>
    <mergeCell ref="T10:T11"/>
    <mergeCell ref="U10:U11"/>
    <mergeCell ref="V10:V11"/>
    <mergeCell ref="A10:A11"/>
    <mergeCell ref="B10:B11"/>
    <mergeCell ref="C10:C11"/>
    <mergeCell ref="D10:D11"/>
    <mergeCell ref="F7:N7"/>
    <mergeCell ref="F9:G9"/>
  </mergeCells>
  <phoneticPr fontId="1" type="noConversion"/>
  <printOptions horizontalCentered="1"/>
  <pageMargins left="0" right="0" top="0.78740157480314965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 enableFormatConditionsCalculation="0">
    <tabColor indexed="40"/>
  </sheetPr>
  <dimension ref="A1:AJ61"/>
  <sheetViews>
    <sheetView zoomScale="85" zoomScaleNormal="85" workbookViewId="0">
      <selection activeCell="AJ14" sqref="AJ14"/>
    </sheetView>
  </sheetViews>
  <sheetFormatPr defaultColWidth="9.109375" defaultRowHeight="13.2" outlineLevelCol="1" x14ac:dyDescent="0.25"/>
  <cols>
    <col min="1" max="1" width="7.44140625" style="45" customWidth="1"/>
    <col min="2" max="2" width="15.109375" style="49" customWidth="1"/>
    <col min="3" max="3" width="8.6640625" style="50" customWidth="1"/>
    <col min="4" max="4" width="6.88671875" style="50" customWidth="1"/>
    <col min="5" max="5" width="21.109375" style="49" customWidth="1"/>
    <col min="6" max="6" width="6.6640625" style="49" hidden="1" customWidth="1"/>
    <col min="7" max="7" width="16.44140625" style="49" customWidth="1"/>
    <col min="8" max="13" width="7.6640625" style="49" hidden="1" customWidth="1" outlineLevel="1"/>
    <col min="14" max="14" width="5.44140625" style="49" customWidth="1" collapsed="1"/>
    <col min="15" max="19" width="5.44140625" style="49" customWidth="1"/>
    <col min="20" max="20" width="6.109375" style="49" bestFit="1" customWidth="1"/>
    <col min="21" max="21" width="8" style="49" customWidth="1"/>
    <col min="22" max="22" width="8.109375" style="49" customWidth="1"/>
    <col min="23" max="23" width="21" style="49" customWidth="1"/>
    <col min="24" max="24" width="8" style="49" hidden="1" customWidth="1" outlineLevel="1"/>
    <col min="25" max="26" width="6.5546875" style="49" hidden="1" customWidth="1" outlineLevel="1"/>
    <col min="27" max="32" width="9.109375" style="50" hidden="1" customWidth="1" outlineLevel="1"/>
    <col min="33" max="33" width="9.109375" style="49" hidden="1" customWidth="1" outlineLevel="1"/>
    <col min="34" max="34" width="11.44140625" style="49" customWidth="1" collapsed="1"/>
    <col min="35" max="35" width="3.5546875" style="49" customWidth="1"/>
    <col min="36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92"/>
      <c r="AC1" s="193"/>
      <c r="AD1" s="49"/>
      <c r="AE1" s="49"/>
      <c r="AF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92"/>
      <c r="AC2" s="193"/>
      <c r="AD2" s="49"/>
      <c r="AE2" s="49"/>
      <c r="AF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49"/>
      <c r="AE3" s="49"/>
      <c r="AF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49"/>
      <c r="AE4" s="49"/>
      <c r="AF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49"/>
      <c r="AE5" s="49"/>
      <c r="AF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</row>
    <row r="7" spans="1:33" ht="12.75" customHeight="1" x14ac:dyDescent="0.25">
      <c r="A7" s="1300" t="s">
        <v>58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  <c r="AB7" s="192"/>
      <c r="AC7" s="193"/>
    </row>
    <row r="8" spans="1:33" ht="12.75" customHeight="1" x14ac:dyDescent="0.25">
      <c r="A8" s="1300"/>
      <c r="B8" s="1300"/>
      <c r="D8" s="48"/>
      <c r="E8" s="2"/>
      <c r="Q8" s="227" t="str">
        <f>d_1</f>
        <v>5 ноября 2016 года</v>
      </c>
      <c r="W8" s="226" t="str">
        <f>d_6</f>
        <v>t° +20 вл. 78%</v>
      </c>
      <c r="AB8" s="192"/>
      <c r="AC8" s="193"/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диск!P5</f>
        <v>12:30</v>
      </c>
      <c r="W9" s="145">
        <f>d_7</f>
        <v>0</v>
      </c>
      <c r="AB9" s="66"/>
      <c r="AC9" s="66"/>
    </row>
    <row r="10" spans="1:33" ht="10.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99" t="s">
        <v>113</v>
      </c>
      <c r="Z10" s="199" t="s">
        <v>114</v>
      </c>
      <c r="AA10" s="199" t="s">
        <v>115</v>
      </c>
      <c r="AB10" s="199">
        <v>1</v>
      </c>
      <c r="AC10" s="199">
        <v>2</v>
      </c>
      <c r="AD10" s="199" t="s">
        <v>42</v>
      </c>
      <c r="AE10" s="199" t="s">
        <v>116</v>
      </c>
      <c r="AF10" s="199" t="s">
        <v>117</v>
      </c>
      <c r="AG10" s="199" t="s">
        <v>118</v>
      </c>
    </row>
    <row r="11" spans="1:33" ht="29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181">
        <v>62</v>
      </c>
      <c r="Z11" s="181">
        <v>53</v>
      </c>
      <c r="AA11" s="181">
        <v>46</v>
      </c>
      <c r="AB11" s="182">
        <v>39</v>
      </c>
      <c r="AC11" s="182">
        <v>32</v>
      </c>
      <c r="AD11" s="182">
        <v>28</v>
      </c>
      <c r="AE11" s="238">
        <v>25</v>
      </c>
      <c r="AF11" s="238">
        <v>19</v>
      </c>
      <c r="AG11" s="239">
        <v>16</v>
      </c>
    </row>
    <row r="12" spans="1:33" x14ac:dyDescent="0.25">
      <c r="A12" s="171">
        <f t="shared" ref="A12:A18" si="0">RANK(T12,$T$12:$T$142,0)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6133</v>
      </c>
      <c r="I12" s="159">
        <v>6030</v>
      </c>
      <c r="J12" s="159">
        <v>6246</v>
      </c>
      <c r="K12" s="159">
        <v>6132</v>
      </c>
      <c r="L12" s="159"/>
      <c r="M12" s="162">
        <v>6273</v>
      </c>
      <c r="N12" s="163">
        <f>H12/100</f>
        <v>61.33</v>
      </c>
      <c r="O12" s="163">
        <f>I12/100</f>
        <v>60.3</v>
      </c>
      <c r="P12" s="163">
        <f>J12/100</f>
        <v>62.46</v>
      </c>
      <c r="Q12" s="163">
        <f>K12/100</f>
        <v>61.32</v>
      </c>
      <c r="R12" s="163" t="s">
        <v>152</v>
      </c>
      <c r="S12" s="163">
        <f>M12/100</f>
        <v>62.73</v>
      </c>
      <c r="T12" s="170">
        <f t="shared" ref="T12:T18" si="1">MAX(N12,O12,P12,Q12,R12,S12)</f>
        <v>62.73</v>
      </c>
      <c r="U12" s="174" t="str">
        <f t="shared" ref="U12:U18" si="2">IF(T12&gt;=$Y$11,"МСМК",IF(T12&gt;=$Z$11,"МС",IF(T12&gt;=$AA$11,"КМС",IF(T12&gt;=$AB$11,"1",IF(T12&gt;=$AC$11,"2",IF(T12&gt;=$AD$11,"3",IF(T12&gt;=$AE$11,"1юн",IF(T12&gt;=$AF$11,"2юн",IF(T12&gt;=$AG$11,"3юн",IF(T12&lt;$AG$11,"б/р"))))))))))</f>
        <v>МСМК</v>
      </c>
      <c r="V12" s="69" t="s">
        <v>153</v>
      </c>
      <c r="W12" s="83" t="e">
        <f>VLOOKUP($X12,УЧАСТНИКИ!$A$5:$K$1101,10,FALSE)</f>
        <v>#N/A</v>
      </c>
      <c r="X12" s="275" t="s">
        <v>369</v>
      </c>
    </row>
    <row r="13" spans="1:33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5412</v>
      </c>
      <c r="I13" s="159">
        <v>5720</v>
      </c>
      <c r="J13" s="159">
        <v>5996</v>
      </c>
      <c r="K13" s="159"/>
      <c r="L13" s="159"/>
      <c r="M13" s="162"/>
      <c r="N13" s="163">
        <f>H13/100</f>
        <v>54.12</v>
      </c>
      <c r="O13" s="163">
        <f>I13/100</f>
        <v>57.2</v>
      </c>
      <c r="P13" s="163">
        <f>J13/100</f>
        <v>59.96</v>
      </c>
      <c r="Q13" s="163" t="s">
        <v>152</v>
      </c>
      <c r="R13" s="163" t="s">
        <v>152</v>
      </c>
      <c r="S13" s="163" t="s">
        <v>152</v>
      </c>
      <c r="T13" s="170">
        <f t="shared" si="1"/>
        <v>59.96</v>
      </c>
      <c r="U13" s="174" t="str">
        <f t="shared" si="2"/>
        <v>МС</v>
      </c>
      <c r="V13" s="69" t="s">
        <v>111</v>
      </c>
      <c r="W13" s="83" t="e">
        <f>VLOOKUP($X13,УЧАСТНИКИ!$A$5:$K$1101,10,FALSE)</f>
        <v>#N/A</v>
      </c>
      <c r="X13" s="275" t="s">
        <v>283</v>
      </c>
    </row>
    <row r="14" spans="1:33" x14ac:dyDescent="0.25">
      <c r="A14" s="171">
        <f t="shared" si="0"/>
        <v>3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5316</v>
      </c>
      <c r="I14" s="159"/>
      <c r="J14" s="159">
        <v>5567</v>
      </c>
      <c r="K14" s="159"/>
      <c r="L14" s="159">
        <v>5710</v>
      </c>
      <c r="M14" s="162">
        <v>5853</v>
      </c>
      <c r="N14" s="163">
        <f>H14/100</f>
        <v>53.16</v>
      </c>
      <c r="O14" s="163" t="s">
        <v>152</v>
      </c>
      <c r="P14" s="163">
        <f>J14/100</f>
        <v>55.67</v>
      </c>
      <c r="Q14" s="163" t="s">
        <v>152</v>
      </c>
      <c r="R14" s="163">
        <f>L14/100</f>
        <v>57.1</v>
      </c>
      <c r="S14" s="163">
        <f>M14/100</f>
        <v>58.53</v>
      </c>
      <c r="T14" s="170">
        <f t="shared" si="1"/>
        <v>58.53</v>
      </c>
      <c r="U14" s="174" t="str">
        <f t="shared" si="2"/>
        <v>МС</v>
      </c>
      <c r="V14" s="69" t="s">
        <v>179</v>
      </c>
      <c r="W14" s="83" t="e">
        <f>VLOOKUP($X14,УЧАСТНИКИ!$A$5:$K$1101,10,FALSE)</f>
        <v>#N/A</v>
      </c>
      <c r="X14" s="275" t="s">
        <v>135</v>
      </c>
    </row>
    <row r="15" spans="1:33" x14ac:dyDescent="0.25">
      <c r="A15" s="171">
        <f t="shared" si="0"/>
        <v>4</v>
      </c>
      <c r="B15" s="83" t="e">
        <f>VLOOKUP($X15,УЧАСТНИКИ!$A$5:$K$1101,3,FALSE)</f>
        <v>#N/A</v>
      </c>
      <c r="C15" s="250" t="e">
        <f>VLOOKUP($X15,УЧАСТНИКИ!$A$5:$K$1101,4,FALSE)</f>
        <v>#N/A</v>
      </c>
      <c r="D15" s="91" t="e">
        <f>VLOOKUP($X15,УЧАСТНИКИ!$A$5:$K$1101,8,FALSE)</f>
        <v>#N/A</v>
      </c>
      <c r="E15" s="83" t="e">
        <f>VLOOKUP($X15,УЧАСТНИКИ!$A$5:$K$1101,5,FALSE)</f>
        <v>#N/A</v>
      </c>
      <c r="F15" s="91" t="e">
        <f>VLOOKUP($R15,УЧАСТНИКИ!$A$5:$K$1101,7,FALSE)</f>
        <v>#N/A</v>
      </c>
      <c r="G15" s="69" t="e">
        <f>VLOOKUP($X15,УЧАСТНИКИ!$A$5:$K$1101,11,FALSE)</f>
        <v>#N/A</v>
      </c>
      <c r="H15" s="159">
        <v>5377</v>
      </c>
      <c r="I15" s="159">
        <v>5488</v>
      </c>
      <c r="J15" s="159">
        <v>5456</v>
      </c>
      <c r="K15" s="159">
        <v>5406</v>
      </c>
      <c r="L15" s="159">
        <v>5480</v>
      </c>
      <c r="M15" s="162">
        <v>5515</v>
      </c>
      <c r="N15" s="163">
        <f>H15/100</f>
        <v>53.77</v>
      </c>
      <c r="O15" s="163">
        <f>I15/100</f>
        <v>54.88</v>
      </c>
      <c r="P15" s="163">
        <f>J15/100</f>
        <v>54.56</v>
      </c>
      <c r="Q15" s="163">
        <f>K15/100</f>
        <v>54.06</v>
      </c>
      <c r="R15" s="163">
        <f>L15/100</f>
        <v>54.8</v>
      </c>
      <c r="S15" s="163">
        <f>M15/100</f>
        <v>55.15</v>
      </c>
      <c r="T15" s="170">
        <f t="shared" si="1"/>
        <v>55.15</v>
      </c>
      <c r="U15" s="174" t="str">
        <f t="shared" si="2"/>
        <v>МС</v>
      </c>
      <c r="V15" s="69" t="s">
        <v>155</v>
      </c>
      <c r="W15" s="83" t="e">
        <f>VLOOKUP($X15,УЧАСТНИКИ!$A$5:$K$1101,10,FALSE)</f>
        <v>#N/A</v>
      </c>
      <c r="X15" s="275" t="s">
        <v>216</v>
      </c>
    </row>
    <row r="16" spans="1:33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5001</v>
      </c>
      <c r="I16" s="159">
        <v>5264</v>
      </c>
      <c r="J16" s="159"/>
      <c r="K16" s="159"/>
      <c r="L16" s="159"/>
      <c r="M16" s="162"/>
      <c r="N16" s="163">
        <f>H16/100</f>
        <v>50.01</v>
      </c>
      <c r="O16" s="163">
        <f>I16/100</f>
        <v>52.64</v>
      </c>
      <c r="P16" s="163" t="s">
        <v>152</v>
      </c>
      <c r="Q16" s="163" t="s">
        <v>152</v>
      </c>
      <c r="R16" s="163" t="s">
        <v>152</v>
      </c>
      <c r="S16" s="163" t="s">
        <v>152</v>
      </c>
      <c r="T16" s="170">
        <f t="shared" si="1"/>
        <v>52.64</v>
      </c>
      <c r="U16" s="174" t="str">
        <f t="shared" si="2"/>
        <v>КМС</v>
      </c>
      <c r="V16" s="69" t="s">
        <v>180</v>
      </c>
      <c r="W16" s="83" t="e">
        <f>VLOOKUP($X16,УЧАСТНИКИ!$A$5:$K$1101,10,FALSE)</f>
        <v>#N/A</v>
      </c>
      <c r="X16" s="275" t="s">
        <v>303</v>
      </c>
    </row>
    <row r="17" spans="1:36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>
        <v>4621</v>
      </c>
      <c r="I17" s="159">
        <v>4847</v>
      </c>
      <c r="J17" s="159"/>
      <c r="K17" s="159"/>
      <c r="L17" s="159">
        <v>4478</v>
      </c>
      <c r="M17" s="162"/>
      <c r="N17" s="163">
        <f>H17/100</f>
        <v>46.21</v>
      </c>
      <c r="O17" s="163">
        <f>I17/100</f>
        <v>48.47</v>
      </c>
      <c r="P17" s="163" t="s">
        <v>152</v>
      </c>
      <c r="Q17" s="163" t="s">
        <v>152</v>
      </c>
      <c r="R17" s="163">
        <f>L17/100</f>
        <v>44.78</v>
      </c>
      <c r="S17" s="163" t="s">
        <v>152</v>
      </c>
      <c r="T17" s="170">
        <f t="shared" si="1"/>
        <v>48.47</v>
      </c>
      <c r="U17" s="174" t="str">
        <f t="shared" si="2"/>
        <v>КМС</v>
      </c>
      <c r="V17" s="69" t="s">
        <v>244</v>
      </c>
      <c r="W17" s="83" t="e">
        <f>VLOOKUP($X17,УЧАСТНИКИ!$A$5:$K$1101,10,FALSE)</f>
        <v>#N/A</v>
      </c>
      <c r="X17" s="275" t="s">
        <v>326</v>
      </c>
    </row>
    <row r="18" spans="1:36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>
        <v>4300</v>
      </c>
      <c r="I18" s="159">
        <v>4636</v>
      </c>
      <c r="J18" s="159">
        <v>4458</v>
      </c>
      <c r="K18" s="159"/>
      <c r="L18" s="159"/>
      <c r="M18" s="162"/>
      <c r="N18" s="163">
        <f>H18/100</f>
        <v>43</v>
      </c>
      <c r="O18" s="163">
        <f>I18/100</f>
        <v>46.36</v>
      </c>
      <c r="P18" s="163">
        <f>J18/100</f>
        <v>44.58</v>
      </c>
      <c r="Q18" s="163" t="s">
        <v>152</v>
      </c>
      <c r="R18" s="163" t="s">
        <v>152</v>
      </c>
      <c r="S18" s="163" t="s">
        <v>152</v>
      </c>
      <c r="T18" s="170">
        <f t="shared" si="1"/>
        <v>46.36</v>
      </c>
      <c r="U18" s="174" t="str">
        <f t="shared" si="2"/>
        <v>КМС</v>
      </c>
      <c r="V18" s="69" t="s">
        <v>181</v>
      </c>
      <c r="W18" s="83" t="e">
        <f>VLOOKUP($X18,УЧАСТНИКИ!$A$5:$K$1101,10,FALSE)</f>
        <v>#N/A</v>
      </c>
      <c r="X18" s="275" t="s">
        <v>146</v>
      </c>
      <c r="Y18" s="98"/>
      <c r="Z18" s="99"/>
      <c r="AA18" s="98"/>
      <c r="AB18" s="98"/>
      <c r="AC18" s="98"/>
      <c r="AD18" s="98"/>
      <c r="AE18" s="98"/>
      <c r="AF18" s="98"/>
      <c r="AG18" s="101"/>
      <c r="AH18" s="100"/>
      <c r="AI18" s="98"/>
      <c r="AJ18" s="101"/>
    </row>
    <row r="19" spans="1:36" s="71" customFormat="1" x14ac:dyDescent="0.25">
      <c r="A19" s="171"/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/>
      <c r="I19" s="159"/>
      <c r="J19" s="159"/>
      <c r="K19" s="159"/>
      <c r="L19" s="159"/>
      <c r="M19" s="162"/>
      <c r="N19" s="272" t="s">
        <v>400</v>
      </c>
      <c r="O19" s="163"/>
      <c r="P19" s="163"/>
      <c r="Q19" s="163"/>
      <c r="R19" s="163"/>
      <c r="S19" s="163"/>
      <c r="T19" s="252"/>
      <c r="U19" s="174"/>
      <c r="V19" s="69"/>
      <c r="W19" s="83" t="e">
        <f>VLOOKUP($X19,УЧАСТНИКИ!$A$5:$K$1101,10,FALSE)</f>
        <v>#N/A</v>
      </c>
      <c r="X19" s="275" t="s">
        <v>307</v>
      </c>
      <c r="Y19" s="49"/>
      <c r="Z19" s="49"/>
      <c r="AA19" s="50"/>
      <c r="AB19" s="50"/>
      <c r="AC19" s="50"/>
      <c r="AD19" s="50"/>
      <c r="AE19" s="50"/>
      <c r="AF19" s="50"/>
      <c r="AG19" s="49"/>
      <c r="AH19" s="49"/>
      <c r="AI19" s="49"/>
      <c r="AJ19" s="49"/>
    </row>
    <row r="20" spans="1:36" s="71" customFormat="1" x14ac:dyDescent="0.25">
      <c r="A20" s="77"/>
      <c r="B20" s="73"/>
      <c r="C20" s="72"/>
      <c r="D20" s="72"/>
      <c r="E20" s="72"/>
      <c r="F20" s="72"/>
      <c r="G20" s="78"/>
      <c r="H20" s="78"/>
      <c r="I20" s="78"/>
      <c r="J20" s="78"/>
      <c r="K20" s="78"/>
      <c r="L20" s="78"/>
      <c r="M20" s="78"/>
      <c r="N20" s="75"/>
      <c r="O20" s="75"/>
      <c r="P20" s="75"/>
      <c r="Q20" s="75"/>
      <c r="R20" s="75"/>
      <c r="S20" s="75"/>
      <c r="T20" s="75"/>
      <c r="U20" s="72"/>
      <c r="V20" s="72"/>
      <c r="W20" s="72"/>
      <c r="X20" s="108"/>
      <c r="Y20" s="98"/>
      <c r="Z20" s="99"/>
      <c r="AA20" s="98"/>
      <c r="AB20" s="98"/>
      <c r="AC20" s="98"/>
      <c r="AD20" s="98"/>
      <c r="AE20" s="98"/>
      <c r="AF20" s="98"/>
      <c r="AG20" s="101"/>
      <c r="AH20" s="100"/>
      <c r="AI20" s="98"/>
      <c r="AJ20" s="101"/>
    </row>
    <row r="21" spans="1:36" s="71" customFormat="1" x14ac:dyDescent="0.25">
      <c r="A21" s="77"/>
      <c r="B21" s="73"/>
      <c r="C21" s="72"/>
      <c r="D21" s="72"/>
      <c r="E21" s="72"/>
      <c r="F21" s="72"/>
      <c r="G21" s="78"/>
      <c r="H21" s="78"/>
      <c r="I21" s="78"/>
      <c r="J21" s="78"/>
      <c r="K21" s="78"/>
      <c r="L21" s="78"/>
      <c r="M21" s="78"/>
      <c r="N21" s="75"/>
      <c r="O21" s="75"/>
      <c r="P21" s="75"/>
      <c r="Q21" s="75"/>
      <c r="R21" s="75"/>
      <c r="S21" s="75"/>
      <c r="T21" s="75"/>
      <c r="U21" s="72"/>
      <c r="V21" s="72"/>
      <c r="W21" s="72"/>
      <c r="Y21" s="98"/>
      <c r="Z21" s="99"/>
      <c r="AA21" s="98"/>
      <c r="AB21" s="98"/>
      <c r="AC21" s="98"/>
      <c r="AD21" s="98"/>
      <c r="AE21" s="98"/>
      <c r="AF21" s="98"/>
      <c r="AG21" s="101"/>
      <c r="AH21" s="100"/>
      <c r="AI21" s="98"/>
      <c r="AJ21" s="101"/>
    </row>
    <row r="22" spans="1:36" s="71" customFormat="1" x14ac:dyDescent="0.25">
      <c r="A22" s="77"/>
      <c r="B22" s="73"/>
      <c r="C22" s="72"/>
      <c r="D22" s="72"/>
      <c r="E22" s="72"/>
      <c r="F22" s="72"/>
      <c r="G22" s="78"/>
      <c r="H22" s="78"/>
      <c r="I22" s="78"/>
      <c r="J22" s="78"/>
      <c r="K22" s="78"/>
      <c r="L22" s="78"/>
      <c r="M22" s="78"/>
      <c r="N22" s="75"/>
      <c r="O22" s="75"/>
      <c r="P22" s="75"/>
      <c r="Q22" s="75"/>
      <c r="R22" s="75"/>
      <c r="S22" s="75"/>
      <c r="T22" s="75"/>
      <c r="U22" s="72"/>
      <c r="V22" s="72"/>
      <c r="W22" s="72"/>
      <c r="X22" s="108"/>
      <c r="Y22" s="98"/>
      <c r="Z22" s="99"/>
      <c r="AA22" s="98"/>
      <c r="AB22" s="98"/>
      <c r="AC22" s="98"/>
      <c r="AD22" s="98"/>
      <c r="AE22" s="98"/>
      <c r="AF22" s="98"/>
      <c r="AG22" s="101"/>
      <c r="AH22" s="100"/>
      <c r="AI22" s="98"/>
      <c r="AJ22" s="101"/>
    </row>
    <row r="23" spans="1:36" s="71" customFormat="1" x14ac:dyDescent="0.25">
      <c r="A23" s="77"/>
      <c r="B23" s="76"/>
      <c r="C23" s="72"/>
      <c r="D23" s="72"/>
      <c r="E23" s="76"/>
      <c r="F23" s="76"/>
      <c r="G23" s="79"/>
      <c r="H23" s="79"/>
      <c r="I23" s="79"/>
      <c r="J23" s="79"/>
      <c r="K23" s="79"/>
      <c r="L23" s="79"/>
      <c r="M23" s="79"/>
      <c r="N23" s="75"/>
      <c r="O23" s="75"/>
      <c r="P23" s="75"/>
      <c r="Q23" s="75"/>
      <c r="R23" s="75"/>
      <c r="S23" s="75"/>
      <c r="T23" s="75"/>
      <c r="U23" s="72"/>
      <c r="V23" s="72"/>
      <c r="W23" s="72"/>
      <c r="Y23" s="98"/>
      <c r="Z23" s="99"/>
      <c r="AA23" s="98"/>
      <c r="AB23" s="98"/>
      <c r="AC23" s="98"/>
      <c r="AD23" s="98"/>
      <c r="AE23" s="98"/>
      <c r="AF23" s="98"/>
      <c r="AG23" s="101"/>
      <c r="AH23" s="100"/>
      <c r="AI23" s="98"/>
      <c r="AJ23" s="101"/>
    </row>
    <row r="24" spans="1:36" s="71" customFormat="1" x14ac:dyDescent="0.25">
      <c r="A24" s="77"/>
      <c r="B24" s="76"/>
      <c r="C24" s="72"/>
      <c r="D24" s="72"/>
      <c r="E24" s="76"/>
      <c r="F24" s="76"/>
      <c r="G24" s="79"/>
      <c r="H24" s="79"/>
      <c r="I24" s="79"/>
      <c r="J24" s="79"/>
      <c r="K24" s="79"/>
      <c r="L24" s="79"/>
      <c r="M24" s="79"/>
      <c r="N24" s="75"/>
      <c r="O24" s="75"/>
      <c r="P24" s="75"/>
      <c r="Q24" s="75"/>
      <c r="R24" s="75"/>
      <c r="S24" s="75"/>
      <c r="T24" s="75"/>
      <c r="U24" s="72"/>
      <c r="V24" s="72"/>
      <c r="W24" s="72"/>
      <c r="X24" s="108"/>
      <c r="Y24" s="98"/>
      <c r="Z24" s="99"/>
      <c r="AA24" s="98"/>
      <c r="AB24" s="98"/>
      <c r="AC24" s="98"/>
      <c r="AD24" s="98"/>
      <c r="AE24" s="98"/>
      <c r="AF24" s="98"/>
      <c r="AG24" s="101"/>
      <c r="AH24" s="100"/>
      <c r="AI24" s="98"/>
      <c r="AJ24" s="101"/>
    </row>
    <row r="25" spans="1:36" s="71" customFormat="1" ht="12.75" customHeight="1" x14ac:dyDescent="0.25">
      <c r="A25" s="74"/>
      <c r="C25" s="70"/>
      <c r="D25" s="70"/>
      <c r="Y25" s="98"/>
      <c r="Z25" s="99"/>
      <c r="AA25" s="98"/>
      <c r="AB25" s="98"/>
      <c r="AC25" s="98"/>
      <c r="AD25" s="98"/>
      <c r="AE25" s="98"/>
      <c r="AF25" s="98"/>
      <c r="AG25" s="101"/>
      <c r="AH25" s="100"/>
      <c r="AI25" s="101"/>
      <c r="AJ25" s="101"/>
    </row>
    <row r="26" spans="1:36" s="71" customFormat="1" ht="12.75" customHeight="1" x14ac:dyDescent="0.25">
      <c r="A26" s="74"/>
      <c r="C26" s="70"/>
      <c r="D26" s="70"/>
      <c r="X26" s="108"/>
      <c r="Y26" s="98"/>
      <c r="Z26" s="99"/>
      <c r="AA26" s="98"/>
      <c r="AB26" s="98"/>
      <c r="AC26" s="98"/>
      <c r="AD26" s="98"/>
      <c r="AE26" s="98"/>
      <c r="AF26" s="98"/>
      <c r="AG26" s="101"/>
      <c r="AH26" s="100"/>
      <c r="AI26" s="101"/>
      <c r="AJ26" s="101"/>
    </row>
    <row r="27" spans="1:36" s="71" customFormat="1" ht="12.75" customHeight="1" x14ac:dyDescent="0.25">
      <c r="A27" s="74"/>
      <c r="C27" s="70"/>
      <c r="D27" s="70"/>
      <c r="Y27" s="98"/>
      <c r="Z27" s="99"/>
      <c r="AA27" s="98"/>
      <c r="AB27" s="98"/>
      <c r="AC27" s="98"/>
      <c r="AD27" s="98"/>
      <c r="AE27" s="98"/>
      <c r="AF27" s="98"/>
      <c r="AG27" s="101"/>
      <c r="AH27" s="100"/>
      <c r="AI27" s="101"/>
      <c r="AJ27" s="101"/>
    </row>
    <row r="28" spans="1:36" s="71" customFormat="1" ht="12.75" customHeight="1" x14ac:dyDescent="0.25">
      <c r="A28" s="74"/>
      <c r="C28" s="70"/>
      <c r="D28" s="70"/>
      <c r="X28" s="108"/>
      <c r="Y28" s="98"/>
      <c r="Z28" s="99"/>
      <c r="AA28" s="98"/>
      <c r="AB28" s="98"/>
      <c r="AC28" s="98"/>
      <c r="AD28" s="98"/>
      <c r="AE28" s="98"/>
      <c r="AF28" s="98"/>
      <c r="AG28" s="101"/>
      <c r="AH28" s="100"/>
      <c r="AI28" s="101"/>
      <c r="AJ28" s="101"/>
    </row>
    <row r="29" spans="1:36" s="71" customFormat="1" ht="12.75" customHeight="1" x14ac:dyDescent="0.25">
      <c r="A29" s="74"/>
      <c r="C29" s="70"/>
      <c r="D29" s="70"/>
      <c r="Y29" s="98"/>
      <c r="Z29" s="99"/>
      <c r="AA29" s="98"/>
      <c r="AB29" s="98"/>
      <c r="AC29" s="98"/>
      <c r="AD29" s="98"/>
      <c r="AE29" s="98"/>
      <c r="AF29" s="98"/>
      <c r="AG29" s="101"/>
      <c r="AH29" s="100"/>
      <c r="AI29" s="101"/>
      <c r="AJ29" s="101"/>
    </row>
    <row r="30" spans="1:36" s="71" customFormat="1" ht="12.75" customHeight="1" x14ac:dyDescent="0.25">
      <c r="A30" s="74"/>
      <c r="C30" s="70"/>
      <c r="D30" s="70"/>
      <c r="Y30" s="98"/>
      <c r="Z30" s="99"/>
      <c r="AA30" s="98"/>
      <c r="AB30" s="98"/>
      <c r="AC30" s="98"/>
      <c r="AD30" s="98"/>
      <c r="AE30" s="98"/>
      <c r="AF30" s="98"/>
      <c r="AG30" s="101"/>
      <c r="AH30" s="100"/>
      <c r="AI30" s="101"/>
      <c r="AJ30" s="101"/>
    </row>
    <row r="31" spans="1:36" s="71" customFormat="1" ht="12.75" customHeight="1" x14ac:dyDescent="0.25">
      <c r="A31" s="74"/>
      <c r="C31" s="70"/>
      <c r="D31" s="70"/>
      <c r="Y31" s="98"/>
      <c r="Z31" s="99"/>
      <c r="AA31" s="98"/>
      <c r="AB31" s="98"/>
      <c r="AC31" s="98"/>
      <c r="AD31" s="98"/>
      <c r="AE31" s="98"/>
      <c r="AF31" s="98"/>
      <c r="AG31" s="101"/>
      <c r="AH31" s="100"/>
      <c r="AI31" s="101"/>
      <c r="AJ31" s="101"/>
    </row>
    <row r="32" spans="1:36" s="71" customFormat="1" ht="12.75" customHeight="1" x14ac:dyDescent="0.25">
      <c r="A32" s="74"/>
      <c r="C32" s="70"/>
      <c r="D32" s="70"/>
      <c r="Y32" s="98"/>
      <c r="Z32" s="99"/>
      <c r="AA32" s="98"/>
      <c r="AB32" s="98"/>
      <c r="AC32" s="98"/>
      <c r="AD32" s="98"/>
      <c r="AE32" s="98"/>
      <c r="AF32" s="98"/>
      <c r="AG32" s="101"/>
      <c r="AH32" s="100"/>
      <c r="AI32" s="101"/>
      <c r="AJ32" s="101"/>
    </row>
    <row r="33" spans="1:36" s="71" customFormat="1" ht="12.75" customHeight="1" x14ac:dyDescent="0.25">
      <c r="A33" s="74"/>
      <c r="C33" s="70"/>
      <c r="D33" s="70"/>
      <c r="Y33" s="98"/>
      <c r="Z33" s="99"/>
      <c r="AA33" s="98"/>
      <c r="AB33" s="98"/>
      <c r="AC33" s="98"/>
      <c r="AD33" s="98"/>
      <c r="AE33" s="98"/>
      <c r="AF33" s="98"/>
      <c r="AG33" s="101"/>
      <c r="AH33" s="100"/>
      <c r="AI33" s="101"/>
      <c r="AJ33" s="101"/>
    </row>
    <row r="34" spans="1:36" s="71" customFormat="1" ht="12.75" customHeight="1" x14ac:dyDescent="0.25">
      <c r="A34" s="74"/>
      <c r="C34" s="70"/>
      <c r="D34" s="70"/>
      <c r="X34" s="108"/>
      <c r="Y34" s="98"/>
      <c r="Z34" s="99"/>
      <c r="AA34" s="98"/>
      <c r="AB34" s="98"/>
      <c r="AC34" s="98"/>
      <c r="AD34" s="98"/>
      <c r="AE34" s="98"/>
      <c r="AF34" s="98"/>
      <c r="AG34" s="101"/>
      <c r="AH34" s="101"/>
      <c r="AI34" s="101"/>
      <c r="AJ34" s="101"/>
    </row>
    <row r="35" spans="1:36" s="71" customFormat="1" ht="12.75" customHeight="1" x14ac:dyDescent="0.25">
      <c r="A35" s="74"/>
      <c r="C35" s="70"/>
      <c r="D35" s="70"/>
      <c r="Y35" s="98"/>
      <c r="Z35" s="99"/>
      <c r="AA35" s="98"/>
      <c r="AB35" s="98"/>
      <c r="AC35" s="98"/>
      <c r="AD35" s="98"/>
      <c r="AE35" s="98"/>
      <c r="AF35" s="98"/>
      <c r="AG35" s="101"/>
      <c r="AH35" s="100"/>
      <c r="AI35" s="101"/>
      <c r="AJ35" s="101"/>
    </row>
    <row r="36" spans="1:36" s="71" customFormat="1" ht="12.75" customHeight="1" x14ac:dyDescent="0.25">
      <c r="A36" s="74"/>
      <c r="C36" s="70"/>
      <c r="D36" s="70"/>
      <c r="X36" s="108"/>
      <c r="Y36" s="98"/>
      <c r="Z36" s="99"/>
      <c r="AA36" s="98"/>
      <c r="AB36" s="98"/>
      <c r="AC36" s="98"/>
      <c r="AD36" s="98"/>
      <c r="AE36" s="98"/>
      <c r="AF36" s="98"/>
      <c r="AG36" s="101"/>
      <c r="AH36" s="100"/>
      <c r="AI36" s="101"/>
      <c r="AJ36" s="101"/>
    </row>
    <row r="37" spans="1:36" s="71" customFormat="1" ht="12.75" customHeight="1" x14ac:dyDescent="0.25">
      <c r="A37" s="74"/>
      <c r="C37" s="70"/>
      <c r="D37" s="70"/>
      <c r="Y37" s="98"/>
      <c r="Z37" s="99"/>
      <c r="AA37" s="98"/>
      <c r="AB37" s="98"/>
      <c r="AC37" s="98"/>
      <c r="AD37" s="98"/>
      <c r="AE37" s="98"/>
      <c r="AF37" s="98"/>
      <c r="AG37" s="101"/>
      <c r="AH37" s="100"/>
      <c r="AI37" s="101"/>
      <c r="AJ37" s="101"/>
    </row>
    <row r="38" spans="1:36" s="71" customFormat="1" ht="12.75" customHeight="1" x14ac:dyDescent="0.25">
      <c r="A38" s="74"/>
      <c r="C38" s="70"/>
      <c r="D38" s="70"/>
      <c r="X38" s="108"/>
      <c r="Y38" s="98"/>
      <c r="Z38" s="99"/>
      <c r="AA38" s="98"/>
      <c r="AB38" s="98"/>
      <c r="AC38" s="98"/>
      <c r="AD38" s="98"/>
      <c r="AE38" s="98"/>
      <c r="AF38" s="98"/>
      <c r="AG38" s="101"/>
      <c r="AH38" s="100"/>
      <c r="AI38" s="101"/>
      <c r="AJ38" s="101"/>
    </row>
    <row r="39" spans="1:36" s="71" customFormat="1" ht="12.75" customHeight="1" x14ac:dyDescent="0.25">
      <c r="A39" s="74"/>
      <c r="C39" s="70"/>
      <c r="D39" s="70"/>
      <c r="Y39" s="98"/>
      <c r="Z39" s="99"/>
      <c r="AA39" s="98"/>
      <c r="AB39" s="98"/>
      <c r="AC39" s="98"/>
      <c r="AD39" s="98"/>
      <c r="AE39" s="98"/>
      <c r="AF39" s="98"/>
      <c r="AG39" s="101"/>
      <c r="AH39" s="100"/>
      <c r="AI39" s="101"/>
      <c r="AJ39" s="101"/>
    </row>
    <row r="40" spans="1:36" s="71" customFormat="1" ht="12.75" customHeight="1" x14ac:dyDescent="0.25">
      <c r="A40" s="74"/>
      <c r="C40" s="70"/>
      <c r="D40" s="70"/>
      <c r="X40" s="108"/>
      <c r="Y40" s="98"/>
      <c r="Z40" s="99"/>
      <c r="AA40" s="98"/>
      <c r="AB40" s="98"/>
      <c r="AC40" s="98"/>
      <c r="AD40" s="98"/>
      <c r="AE40" s="98"/>
      <c r="AF40" s="98"/>
      <c r="AG40" s="101"/>
      <c r="AH40" s="100"/>
      <c r="AI40" s="101"/>
      <c r="AJ40" s="101"/>
    </row>
    <row r="41" spans="1:36" s="71" customFormat="1" ht="12.75" customHeight="1" x14ac:dyDescent="0.25">
      <c r="A41" s="74"/>
      <c r="C41" s="70"/>
      <c r="D41" s="70"/>
      <c r="Y41" s="98"/>
      <c r="Z41" s="99"/>
      <c r="AA41" s="98"/>
      <c r="AB41" s="98"/>
      <c r="AC41" s="98"/>
      <c r="AD41" s="98"/>
      <c r="AE41" s="98"/>
      <c r="AF41" s="98"/>
      <c r="AG41" s="101"/>
      <c r="AH41" s="100"/>
      <c r="AI41" s="101"/>
      <c r="AJ41" s="101"/>
    </row>
    <row r="42" spans="1:36" s="71" customFormat="1" ht="12.75" customHeight="1" x14ac:dyDescent="0.25">
      <c r="A42" s="74"/>
      <c r="C42" s="70"/>
      <c r="D42" s="70"/>
      <c r="X42" s="108"/>
      <c r="Y42" s="98"/>
      <c r="Z42" s="99"/>
      <c r="AA42" s="98"/>
      <c r="AB42" s="98"/>
      <c r="AC42" s="98"/>
      <c r="AD42" s="98"/>
      <c r="AE42" s="98"/>
      <c r="AF42" s="98"/>
      <c r="AG42" s="101"/>
      <c r="AH42" s="100"/>
      <c r="AI42" s="101"/>
      <c r="AJ42" s="101"/>
    </row>
    <row r="43" spans="1:36" s="71" customFormat="1" ht="12.75" customHeight="1" x14ac:dyDescent="0.25">
      <c r="A43" s="74"/>
      <c r="C43" s="70"/>
      <c r="D43" s="70"/>
      <c r="Y43" s="98"/>
      <c r="Z43" s="99"/>
      <c r="AA43" s="98"/>
      <c r="AB43" s="98"/>
      <c r="AC43" s="98"/>
      <c r="AD43" s="98"/>
      <c r="AE43" s="98"/>
      <c r="AF43" s="98"/>
      <c r="AG43" s="101"/>
      <c r="AH43" s="100"/>
      <c r="AI43" s="101"/>
      <c r="AJ43" s="101"/>
    </row>
    <row r="44" spans="1:36" s="71" customFormat="1" ht="12.75" customHeight="1" x14ac:dyDescent="0.25">
      <c r="A44" s="74"/>
      <c r="C44" s="70"/>
      <c r="D44" s="70"/>
      <c r="X44" s="79"/>
      <c r="Y44" s="98"/>
      <c r="Z44" s="99"/>
      <c r="AA44" s="98"/>
      <c r="AB44" s="98"/>
      <c r="AC44" s="98"/>
      <c r="AD44" s="98"/>
      <c r="AE44" s="98"/>
      <c r="AF44" s="98"/>
      <c r="AG44" s="101"/>
      <c r="AH44" s="100"/>
      <c r="AI44" s="101"/>
      <c r="AJ44" s="101"/>
    </row>
    <row r="45" spans="1:36" s="71" customFormat="1" ht="12.75" customHeight="1" x14ac:dyDescent="0.25">
      <c r="A45" s="74"/>
      <c r="C45" s="70"/>
      <c r="D45" s="70"/>
      <c r="X45" s="76"/>
      <c r="Y45" s="98"/>
      <c r="Z45" s="99"/>
      <c r="AA45" s="98"/>
      <c r="AB45" s="98"/>
      <c r="AC45" s="98"/>
      <c r="AD45" s="98"/>
      <c r="AE45" s="98"/>
      <c r="AF45" s="98"/>
      <c r="AG45" s="101"/>
      <c r="AH45" s="100"/>
      <c r="AI45" s="101"/>
      <c r="AJ45" s="101"/>
    </row>
    <row r="46" spans="1:36" ht="12.75" customHeight="1" x14ac:dyDescent="0.25">
      <c r="X46" s="8"/>
      <c r="Y46" s="88"/>
      <c r="Z46" s="88"/>
      <c r="AA46" s="94"/>
      <c r="AB46" s="94"/>
      <c r="AC46" s="94"/>
      <c r="AD46" s="94"/>
      <c r="AE46" s="94"/>
      <c r="AF46" s="94"/>
      <c r="AG46" s="88"/>
      <c r="AH46" s="88"/>
      <c r="AI46" s="88"/>
      <c r="AJ46" s="88"/>
    </row>
    <row r="47" spans="1:36" ht="12.75" customHeight="1" x14ac:dyDescent="0.25">
      <c r="X47" s="76"/>
      <c r="Y47" s="98"/>
      <c r="Z47" s="99"/>
      <c r="AA47" s="94"/>
      <c r="AB47" s="94"/>
      <c r="AC47" s="94"/>
      <c r="AD47" s="94"/>
      <c r="AE47" s="94"/>
      <c r="AF47" s="94"/>
      <c r="AG47" s="88"/>
      <c r="AH47" s="100"/>
      <c r="AI47" s="88"/>
      <c r="AJ47" s="88"/>
    </row>
    <row r="48" spans="1:36" ht="12.75" customHeight="1" x14ac:dyDescent="0.25">
      <c r="Y48" s="88"/>
      <c r="Z48" s="88"/>
      <c r="AA48" s="94"/>
      <c r="AB48" s="94"/>
      <c r="AC48" s="94"/>
      <c r="AD48" s="94"/>
      <c r="AE48" s="94"/>
      <c r="AF48" s="94"/>
      <c r="AG48" s="88"/>
      <c r="AH48" s="88"/>
      <c r="AI48" s="88"/>
      <c r="AJ48" s="88"/>
    </row>
    <row r="49" spans="25:36" ht="12.75" customHeight="1" x14ac:dyDescent="0.25">
      <c r="Y49" s="88"/>
      <c r="Z49" s="88"/>
      <c r="AA49" s="94"/>
      <c r="AB49" s="94"/>
      <c r="AC49" s="94"/>
      <c r="AD49" s="94"/>
      <c r="AE49" s="94"/>
      <c r="AF49" s="94"/>
      <c r="AG49" s="88"/>
      <c r="AH49" s="88"/>
      <c r="AI49" s="88"/>
      <c r="AJ49" s="88"/>
    </row>
    <row r="50" spans="25:36" ht="12.75" customHeight="1" x14ac:dyDescent="0.25">
      <c r="Y50" s="88"/>
      <c r="Z50" s="88"/>
      <c r="AA50" s="94"/>
      <c r="AB50" s="94"/>
      <c r="AC50" s="94"/>
      <c r="AD50" s="94"/>
      <c r="AE50" s="94"/>
      <c r="AF50" s="94"/>
      <c r="AG50" s="88"/>
      <c r="AH50" s="88"/>
      <c r="AI50" s="88"/>
      <c r="AJ50" s="88"/>
    </row>
    <row r="51" spans="25:36" ht="12.75" customHeight="1" x14ac:dyDescent="0.25">
      <c r="Y51" s="88"/>
      <c r="Z51" s="88"/>
      <c r="AA51" s="94"/>
      <c r="AB51" s="94"/>
      <c r="AC51" s="94"/>
      <c r="AD51" s="94"/>
      <c r="AE51" s="94"/>
      <c r="AF51" s="94"/>
      <c r="AG51" s="88"/>
      <c r="AH51" s="88"/>
      <c r="AI51" s="88"/>
      <c r="AJ51" s="88"/>
    </row>
    <row r="52" spans="25:36" ht="12.75" customHeight="1" x14ac:dyDescent="0.25">
      <c r="Y52" s="88"/>
      <c r="Z52" s="88"/>
      <c r="AA52" s="94"/>
      <c r="AB52" s="94"/>
      <c r="AC52" s="94"/>
      <c r="AD52" s="94"/>
      <c r="AE52" s="94"/>
      <c r="AF52" s="94"/>
      <c r="AG52" s="88"/>
      <c r="AH52" s="88"/>
      <c r="AI52" s="88"/>
      <c r="AJ52" s="88"/>
    </row>
    <row r="53" spans="25:36" ht="12.75" customHeight="1" x14ac:dyDescent="0.25">
      <c r="Y53" s="88"/>
      <c r="Z53" s="88"/>
      <c r="AA53" s="94"/>
      <c r="AB53" s="94"/>
      <c r="AC53" s="94"/>
      <c r="AD53" s="94"/>
      <c r="AE53" s="94"/>
      <c r="AF53" s="94"/>
      <c r="AG53" s="88"/>
      <c r="AH53" s="88"/>
      <c r="AI53" s="88"/>
      <c r="AJ53" s="88"/>
    </row>
    <row r="54" spans="25:36" ht="12.75" customHeight="1" x14ac:dyDescent="0.25">
      <c r="Y54" s="88"/>
      <c r="Z54" s="88"/>
      <c r="AA54" s="94"/>
      <c r="AB54" s="94"/>
      <c r="AC54" s="94"/>
      <c r="AD54" s="94"/>
      <c r="AE54" s="94"/>
      <c r="AF54" s="94"/>
      <c r="AG54" s="88"/>
      <c r="AH54" s="88"/>
      <c r="AI54" s="88"/>
      <c r="AJ54" s="88"/>
    </row>
    <row r="55" spans="25:36" ht="12.75" customHeight="1" x14ac:dyDescent="0.25">
      <c r="Y55" s="88"/>
      <c r="Z55" s="88"/>
      <c r="AA55" s="94"/>
      <c r="AB55" s="94"/>
      <c r="AC55" s="94"/>
      <c r="AD55" s="94"/>
      <c r="AE55" s="94"/>
      <c r="AF55" s="94"/>
      <c r="AG55" s="88"/>
      <c r="AH55" s="88"/>
      <c r="AI55" s="88"/>
      <c r="AJ55" s="88"/>
    </row>
    <row r="56" spans="25:36" ht="12.75" customHeight="1" x14ac:dyDescent="0.25">
      <c r="Y56" s="88"/>
      <c r="Z56" s="88"/>
      <c r="AA56" s="94"/>
      <c r="AB56" s="94"/>
      <c r="AC56" s="94"/>
      <c r="AD56" s="94"/>
      <c r="AE56" s="94"/>
      <c r="AF56" s="94"/>
      <c r="AG56" s="88"/>
      <c r="AH56" s="88"/>
      <c r="AI56" s="88"/>
      <c r="AJ56" s="88"/>
    </row>
    <row r="57" spans="25:36" ht="12.75" customHeight="1" x14ac:dyDescent="0.25">
      <c r="Y57" s="88"/>
      <c r="Z57" s="88"/>
      <c r="AA57" s="94"/>
      <c r="AB57" s="94"/>
      <c r="AC57" s="94"/>
      <c r="AD57" s="94"/>
      <c r="AE57" s="94"/>
      <c r="AF57" s="94"/>
      <c r="AG57" s="88"/>
      <c r="AH57" s="88"/>
      <c r="AI57" s="88"/>
      <c r="AJ57" s="88"/>
    </row>
    <row r="58" spans="25:36" ht="12.75" customHeight="1" x14ac:dyDescent="0.25">
      <c r="Y58" s="88"/>
      <c r="Z58" s="88"/>
      <c r="AA58" s="94"/>
      <c r="AB58" s="94"/>
      <c r="AC58" s="94"/>
      <c r="AD58" s="94"/>
      <c r="AE58" s="94"/>
      <c r="AF58" s="94"/>
      <c r="AG58" s="88"/>
      <c r="AH58" s="88"/>
      <c r="AI58" s="88"/>
      <c r="AJ58" s="88"/>
    </row>
    <row r="59" spans="25:36" ht="12.75" customHeight="1" x14ac:dyDescent="0.25">
      <c r="Y59" s="88"/>
      <c r="Z59" s="88"/>
      <c r="AA59" s="94"/>
      <c r="AB59" s="94"/>
      <c r="AC59" s="94"/>
      <c r="AD59" s="94"/>
      <c r="AE59" s="94"/>
      <c r="AF59" s="94"/>
      <c r="AG59" s="88"/>
      <c r="AH59" s="88"/>
      <c r="AI59" s="88"/>
      <c r="AJ59" s="88"/>
    </row>
    <row r="60" spans="25:36" ht="12.75" customHeight="1" x14ac:dyDescent="0.25">
      <c r="Y60" s="88"/>
      <c r="Z60" s="88"/>
      <c r="AA60" s="94"/>
      <c r="AB60" s="94"/>
      <c r="AC60" s="94"/>
      <c r="AD60" s="94"/>
      <c r="AE60" s="94"/>
      <c r="AF60" s="94"/>
      <c r="AG60" s="88"/>
      <c r="AH60" s="88"/>
      <c r="AI60" s="88"/>
      <c r="AJ60" s="88"/>
    </row>
    <row r="61" spans="25:36" ht="12.75" customHeight="1" x14ac:dyDescent="0.25">
      <c r="Y61" s="88"/>
      <c r="Z61" s="88"/>
      <c r="AA61" s="94"/>
      <c r="AB61" s="94"/>
      <c r="AC61" s="94"/>
      <c r="AD61" s="94"/>
      <c r="AE61" s="94"/>
      <c r="AF61" s="94"/>
      <c r="AG61" s="88"/>
      <c r="AH61" s="88"/>
      <c r="AI61" s="88"/>
      <c r="AJ61" s="88"/>
    </row>
  </sheetData>
  <sortState ref="A12:AJ19">
    <sortCondition ref="A12"/>
  </sortState>
  <mergeCells count="22">
    <mergeCell ref="A1:W1"/>
    <mergeCell ref="A2:W2"/>
    <mergeCell ref="A3:W3"/>
    <mergeCell ref="A6:W6"/>
    <mergeCell ref="A7:B7"/>
    <mergeCell ref="F7:N7"/>
    <mergeCell ref="A4:W4"/>
    <mergeCell ref="A10:A11"/>
    <mergeCell ref="B10:B11"/>
    <mergeCell ref="C10:C11"/>
    <mergeCell ref="D10:D11"/>
    <mergeCell ref="A5:W5"/>
    <mergeCell ref="F9:G9"/>
    <mergeCell ref="G10:G11"/>
    <mergeCell ref="N10:S10"/>
    <mergeCell ref="A8:B8"/>
    <mergeCell ref="E10:E11"/>
    <mergeCell ref="F10:F11"/>
    <mergeCell ref="T10:T11"/>
    <mergeCell ref="U10:U11"/>
    <mergeCell ref="V10:V11"/>
    <mergeCell ref="W10:W11"/>
  </mergeCells>
  <phoneticPr fontId="1" type="noConversion"/>
  <printOptions horizontalCentered="1"/>
  <pageMargins left="0.15748031496062992" right="0.19685039370078741" top="0.78740157480314965" bottom="0.19685039370078741" header="0.51181102362204722" footer="0.51181102362204722"/>
  <pageSetup paperSize="9" scale="97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 enableFormatConditionsCalculation="0">
    <tabColor indexed="40"/>
  </sheetPr>
  <dimension ref="A1:AJ66"/>
  <sheetViews>
    <sheetView topLeftCell="A9" zoomScale="85" zoomScaleNormal="85" workbookViewId="0">
      <selection activeCell="B14" sqref="B14"/>
    </sheetView>
  </sheetViews>
  <sheetFormatPr defaultColWidth="9.109375" defaultRowHeight="13.2" outlineLevelCol="1" x14ac:dyDescent="0.25"/>
  <cols>
    <col min="1" max="1" width="7.88671875" style="45" customWidth="1"/>
    <col min="2" max="2" width="15.6640625" style="49" customWidth="1"/>
    <col min="3" max="3" width="9.6640625" style="50" customWidth="1"/>
    <col min="4" max="4" width="7.33203125" style="50" customWidth="1"/>
    <col min="5" max="5" width="19.88671875" style="49" customWidth="1"/>
    <col min="6" max="6" width="6.6640625" style="49" hidden="1" customWidth="1"/>
    <col min="7" max="7" width="14.109375" style="49" customWidth="1"/>
    <col min="8" max="13" width="7" style="49" hidden="1" customWidth="1" outlineLevel="1"/>
    <col min="14" max="14" width="5.88671875" style="49" customWidth="1" collapsed="1"/>
    <col min="15" max="19" width="5.88671875" style="49" customWidth="1"/>
    <col min="20" max="20" width="6.33203125" style="49" customWidth="1"/>
    <col min="21" max="21" width="6.44140625" style="49" customWidth="1"/>
    <col min="22" max="22" width="8" style="49" customWidth="1"/>
    <col min="23" max="23" width="18.88671875" style="49" bestFit="1" customWidth="1"/>
    <col min="24" max="24" width="7" style="49" bestFit="1" customWidth="1" outlineLevel="1"/>
    <col min="25" max="26" width="6.5546875" style="49" bestFit="1" customWidth="1" outlineLevel="1"/>
    <col min="27" max="32" width="6.5546875" style="50" bestFit="1" customWidth="1" outlineLevel="1"/>
    <col min="33" max="33" width="4.109375" style="49" bestFit="1" customWidth="1" outlineLevel="1"/>
    <col min="34" max="34" width="11.44140625" style="49" customWidth="1"/>
    <col min="35" max="35" width="3.5546875" style="49" customWidth="1"/>
    <col min="36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92"/>
      <c r="AC1" s="193"/>
      <c r="AD1" s="49"/>
      <c r="AE1" s="49"/>
      <c r="AF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92"/>
      <c r="AC2" s="193"/>
      <c r="AD2" s="49"/>
      <c r="AE2" s="49"/>
      <c r="AF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49"/>
      <c r="AE3" s="49"/>
      <c r="AF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49"/>
      <c r="AE4" s="49"/>
      <c r="AF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49"/>
      <c r="AE5" s="49"/>
      <c r="AF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</row>
    <row r="7" spans="1:33" ht="12.75" customHeight="1" x14ac:dyDescent="0.25">
      <c r="A7" s="1300" t="s">
        <v>59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  <c r="AB7" s="192"/>
      <c r="AC7" s="193"/>
    </row>
    <row r="8" spans="1:33" ht="12.75" customHeight="1" x14ac:dyDescent="0.25">
      <c r="A8" s="1300"/>
      <c r="B8" s="1300"/>
      <c r="D8" s="48"/>
      <c r="E8" s="2"/>
      <c r="Q8" s="227" t="str">
        <f>d_1</f>
        <v>5 ноября 2016 года</v>
      </c>
      <c r="W8" s="226" t="str">
        <f>d_6</f>
        <v>t° +20 вл. 78%</v>
      </c>
      <c r="AB8" s="192"/>
      <c r="AC8" s="193"/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молот!P5</f>
        <v>11:00</v>
      </c>
      <c r="W9" s="145">
        <f>d_7</f>
        <v>0</v>
      </c>
    </row>
    <row r="10" spans="1:33" ht="15.7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99" t="s">
        <v>113</v>
      </c>
      <c r="Z10" s="199" t="s">
        <v>114</v>
      </c>
      <c r="AA10" s="199" t="s">
        <v>115</v>
      </c>
      <c r="AB10" s="199">
        <v>1</v>
      </c>
      <c r="AC10" s="199">
        <v>2</v>
      </c>
      <c r="AD10" s="199" t="s">
        <v>42</v>
      </c>
      <c r="AE10" s="199" t="s">
        <v>116</v>
      </c>
      <c r="AF10" s="199" t="s">
        <v>117</v>
      </c>
      <c r="AG10" s="199" t="s">
        <v>118</v>
      </c>
    </row>
    <row r="11" spans="1:33" ht="20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181">
        <v>68</v>
      </c>
      <c r="Z11" s="181">
        <v>56</v>
      </c>
      <c r="AA11" s="181">
        <v>48</v>
      </c>
      <c r="AB11" s="181">
        <v>42</v>
      </c>
      <c r="AC11" s="181">
        <v>38</v>
      </c>
      <c r="AD11" s="182">
        <v>32</v>
      </c>
      <c r="AE11" s="238">
        <v>27</v>
      </c>
      <c r="AF11" s="238">
        <v>23</v>
      </c>
      <c r="AG11" s="183"/>
    </row>
    <row r="12" spans="1:33" x14ac:dyDescent="0.25">
      <c r="A12" s="171">
        <f t="shared" ref="A12:A23" si="0">RANK(T12,$T$12:$T$147,0)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7042</v>
      </c>
      <c r="I12" s="159"/>
      <c r="J12" s="159">
        <v>7085</v>
      </c>
      <c r="K12" s="159">
        <v>7201</v>
      </c>
      <c r="L12" s="159">
        <v>6907</v>
      </c>
      <c r="M12" s="159">
        <v>6911</v>
      </c>
      <c r="N12" s="163">
        <f>H12/100</f>
        <v>70.42</v>
      </c>
      <c r="O12" s="163" t="s">
        <v>237</v>
      </c>
      <c r="P12" s="163">
        <f>J12/100</f>
        <v>70.849999999999994</v>
      </c>
      <c r="Q12" s="163">
        <f>K12/100</f>
        <v>72.010000000000005</v>
      </c>
      <c r="R12" s="163">
        <f>L12/100</f>
        <v>69.069999999999993</v>
      </c>
      <c r="S12" s="163">
        <f>M12/100</f>
        <v>69.11</v>
      </c>
      <c r="T12" s="170">
        <f t="shared" ref="T12:T23" si="1">MAX(N12,O12,P12,Q12,R12,S12)</f>
        <v>72.010000000000005</v>
      </c>
      <c r="U12" s="174" t="str">
        <f t="shared" ref="U12:U23" si="2">IF(T12&gt;=$Y$11,"МСМК",IF(T12&gt;=$Z$11,"МС",IF(T12&gt;=$AA$11,"КМС",IF(T12&gt;=$AB$11,"1",IF(T12&gt;=$AC$11,"2",IF(T12&gt;=$AD$11,"3",IF(T12&gt;=$AE$11,"1юн",IF(T12&gt;=$AF$11,"2юн",IF(T12&gt;=$AG$11,"3юн",IF(T12&lt;$AG$11,"б/р"))))))))))</f>
        <v>МСМК</v>
      </c>
      <c r="V12" s="69" t="s">
        <v>153</v>
      </c>
      <c r="W12" s="83" t="e">
        <f>VLOOKUP($X12,УЧАСТНИКИ!$A$5:$K$1101,10,FALSE)</f>
        <v>#N/A</v>
      </c>
      <c r="X12" s="275" t="s">
        <v>315</v>
      </c>
    </row>
    <row r="13" spans="1:33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7012</v>
      </c>
      <c r="I13" s="159"/>
      <c r="J13" s="159"/>
      <c r="K13" s="159"/>
      <c r="L13" s="159"/>
      <c r="M13" s="162"/>
      <c r="N13" s="163">
        <f>H13/100</f>
        <v>70.12</v>
      </c>
      <c r="O13" s="163" t="s">
        <v>163</v>
      </c>
      <c r="P13" s="163" t="s">
        <v>163</v>
      </c>
      <c r="Q13" s="163" t="s">
        <v>237</v>
      </c>
      <c r="R13" s="163" t="s">
        <v>163</v>
      </c>
      <c r="S13" s="163" t="s">
        <v>163</v>
      </c>
      <c r="T13" s="170">
        <f t="shared" si="1"/>
        <v>70.12</v>
      </c>
      <c r="U13" s="174" t="str">
        <f t="shared" si="2"/>
        <v>МСМК</v>
      </c>
      <c r="V13" s="69" t="s">
        <v>154</v>
      </c>
      <c r="W13" s="83" t="e">
        <f>VLOOKUP($X13,УЧАСТНИКИ!$A$5:$K$1101,10,FALSE)</f>
        <v>#N/A</v>
      </c>
      <c r="X13" s="275" t="s">
        <v>137</v>
      </c>
    </row>
    <row r="14" spans="1:33" x14ac:dyDescent="0.25">
      <c r="A14" s="171">
        <f t="shared" si="0"/>
        <v>3</v>
      </c>
      <c r="B14" s="83" t="str">
        <f>VLOOKUP($X14,УЧАСТНИКИ!$A$5:$K$1101,3,FALSE)</f>
        <v>Карнаев Данила</v>
      </c>
      <c r="C14" s="250">
        <f>VLOOKUP($X14,УЧАСТНИКИ!$A$5:$K$1101,4,FALSE)</f>
        <v>2003</v>
      </c>
      <c r="D14" s="91">
        <f>VLOOKUP($X14,УЧАСТНИКИ!$A$5:$K$1101,8,FALSE)</f>
        <v>2</v>
      </c>
      <c r="E14" s="83" t="str">
        <f>VLOOKUP($X14,УЧАСТНИКИ!$A$5:$K$1101,5,FALSE)</f>
        <v>ЗАТО Зеленогорск</v>
      </c>
      <c r="F14" s="91" t="e">
        <f>VLOOKUP($R14,УЧАСТНИКИ!$A$5:$K$1101,7,FALSE)</f>
        <v>#N/A</v>
      </c>
      <c r="G14" s="69">
        <f>VLOOKUP($X14,УЧАСТНИКИ!$A$5:$K$1101,11,FALSE)</f>
        <v>0</v>
      </c>
      <c r="H14" s="159">
        <v>6717</v>
      </c>
      <c r="I14" s="159"/>
      <c r="J14" s="159">
        <v>6616</v>
      </c>
      <c r="K14" s="159"/>
      <c r="L14" s="159"/>
      <c r="M14" s="162">
        <v>6226</v>
      </c>
      <c r="N14" s="163">
        <f>H14/100</f>
        <v>67.17</v>
      </c>
      <c r="O14" s="163" t="s">
        <v>237</v>
      </c>
      <c r="P14" s="163">
        <f>J14/100</f>
        <v>66.16</v>
      </c>
      <c r="Q14" s="163" t="s">
        <v>237</v>
      </c>
      <c r="R14" s="163" t="s">
        <v>237</v>
      </c>
      <c r="S14" s="163">
        <f>M14/100</f>
        <v>62.26</v>
      </c>
      <c r="T14" s="170">
        <f t="shared" si="1"/>
        <v>67.17</v>
      </c>
      <c r="U14" s="174" t="str">
        <f t="shared" si="2"/>
        <v>МС</v>
      </c>
      <c r="V14" s="69" t="s">
        <v>155</v>
      </c>
      <c r="W14" s="83" t="str">
        <f>VLOOKUP($X14,УЧАСТНИКИ!$A$5:$K$1101,10,FALSE)</f>
        <v>Чиж Д.И.</v>
      </c>
      <c r="X14" s="275" t="s">
        <v>368</v>
      </c>
    </row>
    <row r="15" spans="1:33" x14ac:dyDescent="0.25">
      <c r="A15" s="171">
        <f t="shared" si="0"/>
        <v>4</v>
      </c>
      <c r="B15" s="83" t="e">
        <f>VLOOKUP($X15,УЧАСТНИКИ!$A$5:$K$1101,3,FALSE)</f>
        <v>#N/A</v>
      </c>
      <c r="C15" s="250" t="e">
        <f>VLOOKUP($X15,УЧАСТНИКИ!$A$5:$K$1101,4,FALSE)</f>
        <v>#N/A</v>
      </c>
      <c r="D15" s="91" t="e">
        <f>VLOOKUP($X15,УЧАСТНИКИ!$A$5:$K$1101,8,FALSE)</f>
        <v>#N/A</v>
      </c>
      <c r="E15" s="83" t="e">
        <f>VLOOKUP($X15,УЧАСТНИКИ!$A$5:$K$1101,5,FALSE)</f>
        <v>#N/A</v>
      </c>
      <c r="F15" s="91" t="e">
        <f>VLOOKUP($R15,УЧАСТНИКИ!$A$5:$K$1101,7,FALSE)</f>
        <v>#N/A</v>
      </c>
      <c r="G15" s="69" t="e">
        <f>VLOOKUP($X15,УЧАСТНИКИ!$A$5:$K$1101,11,FALSE)</f>
        <v>#N/A</v>
      </c>
      <c r="H15" s="159">
        <v>6463</v>
      </c>
      <c r="I15" s="159">
        <v>6352</v>
      </c>
      <c r="J15" s="159">
        <v>6448</v>
      </c>
      <c r="K15" s="159"/>
      <c r="L15" s="159"/>
      <c r="M15" s="162">
        <v>6503</v>
      </c>
      <c r="N15" s="163">
        <f>H15/100</f>
        <v>64.63</v>
      </c>
      <c r="O15" s="163">
        <f t="shared" ref="O15:O22" si="3">I15/100</f>
        <v>63.52</v>
      </c>
      <c r="P15" s="163">
        <f>J15/100</f>
        <v>64.48</v>
      </c>
      <c r="Q15" s="163" t="s">
        <v>237</v>
      </c>
      <c r="R15" s="163" t="s">
        <v>237</v>
      </c>
      <c r="S15" s="163">
        <f>M15/100</f>
        <v>65.03</v>
      </c>
      <c r="T15" s="170">
        <f t="shared" si="1"/>
        <v>65.03</v>
      </c>
      <c r="U15" s="174" t="str">
        <f t="shared" si="2"/>
        <v>МС</v>
      </c>
      <c r="V15" s="69" t="s">
        <v>156</v>
      </c>
      <c r="W15" s="83" t="e">
        <f>VLOOKUP($X15,УЧАСТНИКИ!$A$5:$K$1101,10,FALSE)</f>
        <v>#N/A</v>
      </c>
      <c r="X15" s="275" t="s">
        <v>333</v>
      </c>
    </row>
    <row r="16" spans="1:33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6192</v>
      </c>
      <c r="I16" s="159">
        <v>6232</v>
      </c>
      <c r="J16" s="159"/>
      <c r="K16" s="159">
        <v>6478</v>
      </c>
      <c r="L16" s="159"/>
      <c r="M16" s="162"/>
      <c r="N16" s="163">
        <f>H16/100</f>
        <v>61.92</v>
      </c>
      <c r="O16" s="163">
        <f t="shared" si="3"/>
        <v>62.32</v>
      </c>
      <c r="P16" s="163" t="s">
        <v>237</v>
      </c>
      <c r="Q16" s="163">
        <f>K16/100</f>
        <v>64.78</v>
      </c>
      <c r="R16" s="163" t="s">
        <v>237</v>
      </c>
      <c r="S16" s="163" t="s">
        <v>237</v>
      </c>
      <c r="T16" s="170">
        <f t="shared" si="1"/>
        <v>64.78</v>
      </c>
      <c r="U16" s="174" t="str">
        <f t="shared" si="2"/>
        <v>МС</v>
      </c>
      <c r="V16" s="69" t="s">
        <v>157</v>
      </c>
      <c r="W16" s="83" t="e">
        <f>VLOOKUP($X16,УЧАСТНИКИ!$A$5:$K$1101,10,FALSE)</f>
        <v>#N/A</v>
      </c>
      <c r="X16" s="275" t="s">
        <v>317</v>
      </c>
    </row>
    <row r="17" spans="1:36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/>
      <c r="I17" s="159">
        <v>6123</v>
      </c>
      <c r="J17" s="159">
        <v>6263</v>
      </c>
      <c r="K17" s="159">
        <v>6136</v>
      </c>
      <c r="L17" s="159"/>
      <c r="M17" s="162">
        <v>6373</v>
      </c>
      <c r="N17" s="163" t="s">
        <v>237</v>
      </c>
      <c r="O17" s="163">
        <f t="shared" si="3"/>
        <v>61.23</v>
      </c>
      <c r="P17" s="163">
        <f>J17/100</f>
        <v>62.63</v>
      </c>
      <c r="Q17" s="163">
        <f>K17/100</f>
        <v>61.36</v>
      </c>
      <c r="R17" s="163" t="s">
        <v>237</v>
      </c>
      <c r="S17" s="163">
        <f>M17/100</f>
        <v>63.73</v>
      </c>
      <c r="T17" s="170">
        <f t="shared" si="1"/>
        <v>63.73</v>
      </c>
      <c r="U17" s="174" t="str">
        <f t="shared" si="2"/>
        <v>МС</v>
      </c>
      <c r="V17" s="69" t="s">
        <v>158</v>
      </c>
      <c r="W17" s="83" t="e">
        <f>VLOOKUP($X17,УЧАСТНИКИ!$A$5:$K$1101,10,FALSE)</f>
        <v>#N/A</v>
      </c>
      <c r="X17" s="275" t="s">
        <v>129</v>
      </c>
    </row>
    <row r="18" spans="1:36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>
        <v>6016</v>
      </c>
      <c r="I18" s="159">
        <v>6096</v>
      </c>
      <c r="J18" s="159">
        <v>5818</v>
      </c>
      <c r="K18" s="159">
        <v>6210</v>
      </c>
      <c r="L18" s="159"/>
      <c r="M18" s="162">
        <v>6344</v>
      </c>
      <c r="N18" s="163">
        <f>H18/100</f>
        <v>60.16</v>
      </c>
      <c r="O18" s="163">
        <f t="shared" si="3"/>
        <v>60.96</v>
      </c>
      <c r="P18" s="163">
        <f>J18/100</f>
        <v>58.18</v>
      </c>
      <c r="Q18" s="163">
        <f>K18/100</f>
        <v>62.1</v>
      </c>
      <c r="R18" s="163" t="s">
        <v>237</v>
      </c>
      <c r="S18" s="163">
        <f>M18/100</f>
        <v>63.44</v>
      </c>
      <c r="T18" s="170">
        <f t="shared" si="1"/>
        <v>63.44</v>
      </c>
      <c r="U18" s="174" t="str">
        <f t="shared" si="2"/>
        <v>МС</v>
      </c>
      <c r="V18" s="69" t="s">
        <v>395</v>
      </c>
      <c r="W18" s="83" t="e">
        <f>VLOOKUP($X18,УЧАСТНИКИ!$A$5:$K$1101,10,FALSE)</f>
        <v>#N/A</v>
      </c>
      <c r="X18" s="275" t="s">
        <v>278</v>
      </c>
    </row>
    <row r="19" spans="1:36" x14ac:dyDescent="0.25">
      <c r="A19" s="171">
        <f t="shared" si="0"/>
        <v>8</v>
      </c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>
        <v>6210</v>
      </c>
      <c r="I19" s="159">
        <v>6278</v>
      </c>
      <c r="J19" s="159">
        <v>5976</v>
      </c>
      <c r="K19" s="159">
        <v>6012</v>
      </c>
      <c r="L19" s="159">
        <v>6202</v>
      </c>
      <c r="M19" s="162">
        <v>6051</v>
      </c>
      <c r="N19" s="163">
        <f>H19/100</f>
        <v>62.1</v>
      </c>
      <c r="O19" s="163">
        <f t="shared" si="3"/>
        <v>62.78</v>
      </c>
      <c r="P19" s="163">
        <f>J19/100</f>
        <v>59.76</v>
      </c>
      <c r="Q19" s="163">
        <f>K19/100</f>
        <v>60.12</v>
      </c>
      <c r="R19" s="163">
        <f>L19/100</f>
        <v>62.02</v>
      </c>
      <c r="S19" s="163">
        <f>M19/100</f>
        <v>60.51</v>
      </c>
      <c r="T19" s="170">
        <f t="shared" si="1"/>
        <v>62.78</v>
      </c>
      <c r="U19" s="174" t="str">
        <f t="shared" si="2"/>
        <v>МС</v>
      </c>
      <c r="V19" s="69" t="s">
        <v>396</v>
      </c>
      <c r="W19" s="83" t="e">
        <f>VLOOKUP($X19,УЧАСТНИКИ!$A$5:$K$1101,10,FALSE)</f>
        <v>#N/A</v>
      </c>
      <c r="X19" s="275" t="s">
        <v>372</v>
      </c>
    </row>
    <row r="20" spans="1:36" x14ac:dyDescent="0.25">
      <c r="A20" s="171">
        <f t="shared" si="0"/>
        <v>9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>
        <v>5600</v>
      </c>
      <c r="I20" s="159">
        <v>5625</v>
      </c>
      <c r="J20" s="159">
        <v>5921</v>
      </c>
      <c r="K20" s="159"/>
      <c r="L20" s="159"/>
      <c r="M20" s="162"/>
      <c r="N20" s="163">
        <f>H20/100</f>
        <v>56</v>
      </c>
      <c r="O20" s="163">
        <f t="shared" si="3"/>
        <v>56.25</v>
      </c>
      <c r="P20" s="163">
        <f>J20/100</f>
        <v>59.21</v>
      </c>
      <c r="Q20" s="163"/>
      <c r="R20" s="163"/>
      <c r="S20" s="163"/>
      <c r="T20" s="170">
        <f t="shared" si="1"/>
        <v>59.21</v>
      </c>
      <c r="U20" s="174" t="str">
        <f t="shared" si="2"/>
        <v>МС</v>
      </c>
      <c r="V20" s="69" t="s">
        <v>397</v>
      </c>
      <c r="W20" s="83" t="e">
        <f>VLOOKUP($X20,УЧАСТНИКИ!$A$5:$K$1101,10,FALSE)</f>
        <v>#N/A</v>
      </c>
      <c r="X20" s="275" t="s">
        <v>136</v>
      </c>
    </row>
    <row r="21" spans="1:36" x14ac:dyDescent="0.25">
      <c r="A21" s="171">
        <f t="shared" si="0"/>
        <v>10</v>
      </c>
      <c r="B21" s="83" t="e">
        <f>VLOOKUP($X21,УЧАСТНИКИ!$A$5:$K$1101,3,FALSE)</f>
        <v>#N/A</v>
      </c>
      <c r="C21" s="250" t="e">
        <f>VLOOKUP($X21,УЧАСТНИКИ!$A$5:$K$1101,4,FALSE)</f>
        <v>#N/A</v>
      </c>
      <c r="D21" s="91" t="e">
        <f>VLOOKUP($X21,УЧАСТНИКИ!$A$5:$K$1101,8,FALSE)</f>
        <v>#N/A</v>
      </c>
      <c r="E21" s="83" t="e">
        <f>VLOOKUP($X21,УЧАСТНИКИ!$A$5:$K$1101,5,FALSE)</f>
        <v>#N/A</v>
      </c>
      <c r="F21" s="91" t="e">
        <f>VLOOKUP($R21,УЧАСТНИКИ!$A$5:$K$1101,7,FALSE)</f>
        <v>#N/A</v>
      </c>
      <c r="G21" s="69" t="e">
        <f>VLOOKUP($X21,УЧАСТНИКИ!$A$5:$K$1101,11,FALSE)</f>
        <v>#N/A</v>
      </c>
      <c r="H21" s="159">
        <v>5461</v>
      </c>
      <c r="I21" s="159">
        <v>5666</v>
      </c>
      <c r="J21" s="159">
        <v>5721</v>
      </c>
      <c r="K21" s="159"/>
      <c r="L21" s="159"/>
      <c r="M21" s="162"/>
      <c r="N21" s="163">
        <f>H21/100</f>
        <v>54.61</v>
      </c>
      <c r="O21" s="163">
        <f t="shared" si="3"/>
        <v>56.66</v>
      </c>
      <c r="P21" s="163">
        <f>J21/100</f>
        <v>57.21</v>
      </c>
      <c r="Q21" s="163"/>
      <c r="R21" s="163"/>
      <c r="S21" s="163"/>
      <c r="T21" s="170">
        <f t="shared" si="1"/>
        <v>57.21</v>
      </c>
      <c r="U21" s="174" t="str">
        <f t="shared" si="2"/>
        <v>МС</v>
      </c>
      <c r="V21" s="69" t="s">
        <v>398</v>
      </c>
      <c r="W21" s="83" t="e">
        <f>VLOOKUP($X21,УЧАСТНИКИ!$A$5:$K$1101,10,FALSE)</f>
        <v>#N/A</v>
      </c>
      <c r="X21" s="275" t="s">
        <v>316</v>
      </c>
    </row>
    <row r="22" spans="1:36" x14ac:dyDescent="0.25">
      <c r="A22" s="171">
        <f t="shared" si="0"/>
        <v>11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/>
      <c r="I22" s="159">
        <v>5525</v>
      </c>
      <c r="J22" s="159"/>
      <c r="K22" s="159"/>
      <c r="L22" s="159"/>
      <c r="M22" s="162"/>
      <c r="N22" s="163" t="s">
        <v>237</v>
      </c>
      <c r="O22" s="163">
        <f t="shared" si="3"/>
        <v>55.25</v>
      </c>
      <c r="P22" s="163" t="s">
        <v>237</v>
      </c>
      <c r="Q22" s="163"/>
      <c r="R22" s="163"/>
      <c r="S22" s="163"/>
      <c r="T22" s="170">
        <f t="shared" si="1"/>
        <v>55.25</v>
      </c>
      <c r="U22" s="174" t="str">
        <f t="shared" si="2"/>
        <v>КМС</v>
      </c>
      <c r="V22" s="69" t="s">
        <v>399</v>
      </c>
      <c r="W22" s="83" t="e">
        <f>VLOOKUP($X22,УЧАСТНИКИ!$A$5:$K$1101,10,FALSE)</f>
        <v>#N/A</v>
      </c>
      <c r="X22" s="275" t="s">
        <v>266</v>
      </c>
    </row>
    <row r="23" spans="1:36" x14ac:dyDescent="0.25">
      <c r="A23" s="171">
        <f t="shared" si="0"/>
        <v>12</v>
      </c>
      <c r="B23" s="83" t="e">
        <f>VLOOKUP($X23,УЧАСТНИКИ!$A$5:$K$1101,3,FALSE)</f>
        <v>#N/A</v>
      </c>
      <c r="C23" s="250" t="e">
        <f>VLOOKUP($X23,УЧАСТНИКИ!$A$5:$K$1101,4,FALSE)</f>
        <v>#N/A</v>
      </c>
      <c r="D23" s="91" t="e">
        <f>VLOOKUP($X23,УЧАСТНИКИ!$A$5:$K$1101,8,FALSE)</f>
        <v>#N/A</v>
      </c>
      <c r="E23" s="83" t="e">
        <f>VLOOKUP($X23,УЧАСТНИКИ!$A$5:$K$1101,5,FALSE)</f>
        <v>#N/A</v>
      </c>
      <c r="F23" s="91" t="e">
        <f>VLOOKUP($R23,УЧАСТНИКИ!$A$5:$K$1101,7,FALSE)</f>
        <v>#N/A</v>
      </c>
      <c r="G23" s="69" t="e">
        <f>VLOOKUP($X23,УЧАСТНИКИ!$A$5:$K$1101,11,FALSE)</f>
        <v>#N/A</v>
      </c>
      <c r="H23" s="159"/>
      <c r="I23" s="159"/>
      <c r="J23" s="159">
        <v>4640</v>
      </c>
      <c r="K23" s="159"/>
      <c r="L23" s="159"/>
      <c r="M23" s="162"/>
      <c r="N23" s="163" t="s">
        <v>237</v>
      </c>
      <c r="O23" s="163" t="s">
        <v>237</v>
      </c>
      <c r="P23" s="163">
        <f>J23/100</f>
        <v>46.4</v>
      </c>
      <c r="Q23" s="163"/>
      <c r="R23" s="163"/>
      <c r="S23" s="163"/>
      <c r="T23" s="170">
        <f t="shared" si="1"/>
        <v>46.4</v>
      </c>
      <c r="U23" s="174" t="str">
        <f t="shared" si="2"/>
        <v>1</v>
      </c>
      <c r="V23" s="69">
        <v>0</v>
      </c>
      <c r="W23" s="83" t="e">
        <f>VLOOKUP($X23,УЧАСТНИКИ!$A$5:$K$1101,10,FALSE)</f>
        <v>#N/A</v>
      </c>
      <c r="X23" s="275" t="s">
        <v>337</v>
      </c>
    </row>
    <row r="24" spans="1:36" s="71" customFormat="1" x14ac:dyDescent="0.25">
      <c r="A24" s="77"/>
      <c r="B24" s="73"/>
      <c r="C24" s="72"/>
      <c r="D24" s="72"/>
      <c r="E24" s="72"/>
      <c r="F24" s="72"/>
      <c r="G24" s="78"/>
      <c r="H24" s="78"/>
      <c r="I24" s="78"/>
      <c r="J24" s="78"/>
      <c r="K24" s="78"/>
      <c r="L24" s="78"/>
      <c r="M24" s="78"/>
      <c r="N24" s="75"/>
      <c r="O24" s="75"/>
      <c r="P24" s="75"/>
      <c r="Q24" s="75"/>
      <c r="R24" s="75"/>
      <c r="S24" s="75"/>
      <c r="T24" s="75"/>
      <c r="U24" s="72"/>
      <c r="V24" s="72"/>
      <c r="W24" s="72"/>
      <c r="Y24" s="98"/>
      <c r="Z24" s="99"/>
      <c r="AA24" s="98"/>
      <c r="AB24" s="98"/>
      <c r="AC24" s="98"/>
      <c r="AD24" s="98"/>
      <c r="AE24" s="98"/>
      <c r="AF24" s="98"/>
      <c r="AG24" s="101"/>
      <c r="AH24" s="100"/>
      <c r="AI24" s="98"/>
      <c r="AJ24" s="101"/>
    </row>
    <row r="25" spans="1:36" s="71" customFormat="1" x14ac:dyDescent="0.25">
      <c r="A25" s="77"/>
      <c r="B25" s="73"/>
      <c r="C25" s="72"/>
      <c r="D25" s="72"/>
      <c r="E25" s="72"/>
      <c r="F25" s="72"/>
      <c r="G25" s="78"/>
      <c r="H25" s="78"/>
      <c r="I25" s="78"/>
      <c r="J25" s="78"/>
      <c r="K25" s="78"/>
      <c r="L25" s="78"/>
      <c r="M25" s="78"/>
      <c r="N25" s="75"/>
      <c r="O25" s="75"/>
      <c r="P25" s="75"/>
      <c r="Q25" s="75"/>
      <c r="R25" s="75"/>
      <c r="S25" s="75"/>
      <c r="T25" s="75"/>
      <c r="U25" s="72"/>
      <c r="V25" s="72"/>
      <c r="W25" s="72"/>
      <c r="X25" s="108"/>
      <c r="Y25" s="98"/>
      <c r="Z25" s="99"/>
      <c r="AA25" s="98"/>
      <c r="AB25" s="98"/>
      <c r="AC25" s="98"/>
      <c r="AD25" s="98"/>
      <c r="AE25" s="98"/>
      <c r="AF25" s="98"/>
      <c r="AG25" s="101"/>
      <c r="AH25" s="100"/>
      <c r="AI25" s="98"/>
      <c r="AJ25" s="101"/>
    </row>
    <row r="26" spans="1:36" s="71" customFormat="1" x14ac:dyDescent="0.25">
      <c r="A26" s="77"/>
      <c r="B26" s="73"/>
      <c r="C26" s="72"/>
      <c r="D26" s="72"/>
      <c r="E26" s="72"/>
      <c r="F26" s="72"/>
      <c r="G26" s="78"/>
      <c r="H26" s="78"/>
      <c r="I26" s="78"/>
      <c r="J26" s="78"/>
      <c r="K26" s="78"/>
      <c r="L26" s="78"/>
      <c r="M26" s="78"/>
      <c r="N26" s="75"/>
      <c r="O26" s="75"/>
      <c r="P26" s="75"/>
      <c r="Q26" s="75"/>
      <c r="R26" s="75"/>
      <c r="S26" s="75"/>
      <c r="T26" s="75"/>
      <c r="U26" s="72"/>
      <c r="V26" s="72"/>
      <c r="W26" s="72"/>
      <c r="Y26" s="98"/>
      <c r="Z26" s="99"/>
      <c r="AA26" s="98"/>
      <c r="AB26" s="98"/>
      <c r="AC26" s="98"/>
      <c r="AD26" s="98"/>
      <c r="AE26" s="98"/>
      <c r="AF26" s="98"/>
      <c r="AG26" s="101"/>
      <c r="AH26" s="100"/>
      <c r="AI26" s="98"/>
      <c r="AJ26" s="101"/>
    </row>
    <row r="27" spans="1:36" s="71" customFormat="1" x14ac:dyDescent="0.25">
      <c r="A27" s="77"/>
      <c r="B27" s="73"/>
      <c r="C27" s="72"/>
      <c r="D27" s="72"/>
      <c r="E27" s="72"/>
      <c r="F27" s="72"/>
      <c r="G27" s="78"/>
      <c r="H27" s="78"/>
      <c r="I27" s="78"/>
      <c r="J27" s="78"/>
      <c r="K27" s="78"/>
      <c r="L27" s="78"/>
      <c r="M27" s="78"/>
      <c r="N27" s="75"/>
      <c r="O27" s="75"/>
      <c r="P27" s="75"/>
      <c r="Q27" s="75"/>
      <c r="R27" s="75"/>
      <c r="S27" s="75"/>
      <c r="T27" s="75"/>
      <c r="U27" s="72"/>
      <c r="V27" s="72"/>
      <c r="W27" s="72"/>
      <c r="X27" s="108"/>
      <c r="Y27" s="98"/>
      <c r="Z27" s="99"/>
      <c r="AA27" s="98"/>
      <c r="AB27" s="98"/>
      <c r="AC27" s="98"/>
      <c r="AD27" s="98"/>
      <c r="AE27" s="98"/>
      <c r="AF27" s="98"/>
      <c r="AG27" s="101"/>
      <c r="AH27" s="100"/>
      <c r="AI27" s="98"/>
      <c r="AJ27" s="101"/>
    </row>
    <row r="28" spans="1:36" s="71" customFormat="1" x14ac:dyDescent="0.25">
      <c r="A28" s="77"/>
      <c r="B28" s="76"/>
      <c r="C28" s="72"/>
      <c r="D28" s="72"/>
      <c r="E28" s="76"/>
      <c r="F28" s="76"/>
      <c r="G28" s="79"/>
      <c r="H28" s="79"/>
      <c r="I28" s="79"/>
      <c r="J28" s="79"/>
      <c r="K28" s="79"/>
      <c r="L28" s="79"/>
      <c r="M28" s="79"/>
      <c r="N28" s="75"/>
      <c r="O28" s="75"/>
      <c r="P28" s="75"/>
      <c r="Q28" s="75"/>
      <c r="R28" s="75"/>
      <c r="S28" s="75"/>
      <c r="T28" s="75"/>
      <c r="U28" s="72"/>
      <c r="V28" s="72"/>
      <c r="W28" s="72"/>
      <c r="Y28" s="98"/>
      <c r="Z28" s="99"/>
      <c r="AA28" s="98"/>
      <c r="AB28" s="98"/>
      <c r="AC28" s="98"/>
      <c r="AD28" s="98"/>
      <c r="AE28" s="98"/>
      <c r="AF28" s="98"/>
      <c r="AG28" s="101"/>
      <c r="AH28" s="100"/>
      <c r="AI28" s="98"/>
      <c r="AJ28" s="101"/>
    </row>
    <row r="29" spans="1:36" s="71" customFormat="1" x14ac:dyDescent="0.25">
      <c r="A29" s="77"/>
      <c r="B29" s="76"/>
      <c r="C29" s="72"/>
      <c r="D29" s="72"/>
      <c r="E29" s="76"/>
      <c r="F29" s="76"/>
      <c r="G29" s="79"/>
      <c r="H29" s="79"/>
      <c r="I29" s="79"/>
      <c r="J29" s="79"/>
      <c r="K29" s="79"/>
      <c r="L29" s="79"/>
      <c r="M29" s="79"/>
      <c r="N29" s="75"/>
      <c r="O29" s="75"/>
      <c r="P29" s="75"/>
      <c r="Q29" s="75"/>
      <c r="R29" s="75"/>
      <c r="S29" s="75"/>
      <c r="T29" s="75"/>
      <c r="U29" s="72"/>
      <c r="V29" s="72"/>
      <c r="W29" s="72"/>
      <c r="X29" s="108"/>
      <c r="Y29" s="98"/>
      <c r="Z29" s="99"/>
      <c r="AA29" s="98"/>
      <c r="AB29" s="98"/>
      <c r="AC29" s="98"/>
      <c r="AD29" s="98"/>
      <c r="AE29" s="98"/>
      <c r="AF29" s="98"/>
      <c r="AG29" s="101"/>
      <c r="AH29" s="100"/>
      <c r="AI29" s="98"/>
      <c r="AJ29" s="101"/>
    </row>
    <row r="30" spans="1:36" s="71" customFormat="1" x14ac:dyDescent="0.25">
      <c r="A30" s="74"/>
      <c r="C30" s="70"/>
      <c r="D30" s="70"/>
      <c r="Y30" s="98"/>
      <c r="Z30" s="99"/>
      <c r="AA30" s="98"/>
      <c r="AB30" s="98"/>
      <c r="AC30" s="98"/>
      <c r="AD30" s="98"/>
      <c r="AE30" s="98"/>
      <c r="AF30" s="98"/>
      <c r="AG30" s="101"/>
      <c r="AH30" s="100"/>
      <c r="AI30" s="101"/>
      <c r="AJ30" s="101"/>
    </row>
    <row r="31" spans="1:36" s="71" customFormat="1" ht="12.75" customHeight="1" x14ac:dyDescent="0.25">
      <c r="A31" s="74"/>
      <c r="C31" s="70"/>
      <c r="D31" s="70"/>
      <c r="X31" s="108"/>
      <c r="Y31" s="98"/>
      <c r="Z31" s="99"/>
      <c r="AA31" s="98"/>
      <c r="AB31" s="98"/>
      <c r="AC31" s="98"/>
      <c r="AD31" s="98"/>
      <c r="AE31" s="98"/>
      <c r="AF31" s="98"/>
      <c r="AG31" s="101"/>
      <c r="AH31" s="100"/>
      <c r="AI31" s="101"/>
      <c r="AJ31" s="101"/>
    </row>
    <row r="32" spans="1:36" s="71" customFormat="1" ht="12.75" customHeight="1" x14ac:dyDescent="0.25">
      <c r="A32" s="74"/>
      <c r="C32" s="70"/>
      <c r="D32" s="70"/>
      <c r="Y32" s="98"/>
      <c r="Z32" s="99"/>
      <c r="AA32" s="98"/>
      <c r="AB32" s="98"/>
      <c r="AC32" s="98"/>
      <c r="AD32" s="98"/>
      <c r="AE32" s="98"/>
      <c r="AF32" s="98"/>
      <c r="AG32" s="101"/>
      <c r="AH32" s="100"/>
      <c r="AI32" s="101"/>
      <c r="AJ32" s="101"/>
    </row>
    <row r="33" spans="1:36" s="71" customFormat="1" ht="12.75" customHeight="1" x14ac:dyDescent="0.25">
      <c r="A33" s="74"/>
      <c r="C33" s="70"/>
      <c r="D33" s="70"/>
      <c r="X33" s="108"/>
      <c r="Y33" s="98"/>
      <c r="Z33" s="99"/>
      <c r="AA33" s="98"/>
      <c r="AB33" s="98"/>
      <c r="AC33" s="98"/>
      <c r="AD33" s="98"/>
      <c r="AE33" s="98"/>
      <c r="AF33" s="98"/>
      <c r="AG33" s="101"/>
      <c r="AH33" s="100"/>
      <c r="AI33" s="101"/>
      <c r="AJ33" s="101"/>
    </row>
    <row r="34" spans="1:36" s="71" customFormat="1" ht="12.75" customHeight="1" x14ac:dyDescent="0.25">
      <c r="A34" s="74"/>
      <c r="C34" s="70"/>
      <c r="D34" s="70"/>
      <c r="Y34" s="98"/>
      <c r="Z34" s="99"/>
      <c r="AA34" s="98"/>
      <c r="AB34" s="98"/>
      <c r="AC34" s="98"/>
      <c r="AD34" s="98"/>
      <c r="AE34" s="98"/>
      <c r="AF34" s="98"/>
      <c r="AG34" s="101"/>
      <c r="AH34" s="100"/>
      <c r="AI34" s="101"/>
      <c r="AJ34" s="101"/>
    </row>
    <row r="35" spans="1:36" s="71" customFormat="1" ht="12.75" customHeight="1" x14ac:dyDescent="0.25">
      <c r="A35" s="74"/>
      <c r="C35" s="70"/>
      <c r="D35" s="70"/>
      <c r="Y35" s="98"/>
      <c r="Z35" s="99"/>
      <c r="AA35" s="98"/>
      <c r="AB35" s="98"/>
      <c r="AC35" s="98"/>
      <c r="AD35" s="98"/>
      <c r="AE35" s="98"/>
      <c r="AF35" s="98"/>
      <c r="AG35" s="101"/>
      <c r="AH35" s="100"/>
      <c r="AI35" s="101"/>
      <c r="AJ35" s="101"/>
    </row>
    <row r="36" spans="1:36" s="71" customFormat="1" ht="12.75" customHeight="1" x14ac:dyDescent="0.25">
      <c r="A36" s="74"/>
      <c r="C36" s="70"/>
      <c r="D36" s="70"/>
      <c r="Y36" s="98"/>
      <c r="Z36" s="99"/>
      <c r="AA36" s="98"/>
      <c r="AB36" s="98"/>
      <c r="AC36" s="98"/>
      <c r="AD36" s="98"/>
      <c r="AE36" s="98"/>
      <c r="AF36" s="98"/>
      <c r="AG36" s="101"/>
      <c r="AH36" s="100"/>
      <c r="AI36" s="101"/>
      <c r="AJ36" s="101"/>
    </row>
    <row r="37" spans="1:36" s="71" customFormat="1" ht="12.75" customHeight="1" x14ac:dyDescent="0.25">
      <c r="A37" s="74"/>
      <c r="C37" s="70"/>
      <c r="D37" s="70"/>
      <c r="Y37" s="98"/>
      <c r="Z37" s="99"/>
      <c r="AA37" s="98"/>
      <c r="AB37" s="98"/>
      <c r="AC37" s="98"/>
      <c r="AD37" s="98"/>
      <c r="AE37" s="98"/>
      <c r="AF37" s="98"/>
      <c r="AG37" s="101"/>
      <c r="AH37" s="100"/>
      <c r="AI37" s="101"/>
      <c r="AJ37" s="101"/>
    </row>
    <row r="38" spans="1:36" s="71" customFormat="1" ht="12.75" customHeight="1" x14ac:dyDescent="0.25">
      <c r="A38" s="74"/>
      <c r="C38" s="70"/>
      <c r="D38" s="70"/>
      <c r="Y38" s="98"/>
      <c r="Z38" s="99"/>
      <c r="AA38" s="98"/>
      <c r="AB38" s="98"/>
      <c r="AC38" s="98"/>
      <c r="AD38" s="98"/>
      <c r="AE38" s="98"/>
      <c r="AF38" s="98"/>
      <c r="AG38" s="101"/>
      <c r="AH38" s="100"/>
      <c r="AI38" s="101"/>
      <c r="AJ38" s="101"/>
    </row>
    <row r="39" spans="1:36" s="71" customFormat="1" ht="12.75" customHeight="1" x14ac:dyDescent="0.25">
      <c r="A39" s="74"/>
      <c r="C39" s="70"/>
      <c r="D39" s="70"/>
      <c r="X39" s="108"/>
      <c r="Y39" s="98"/>
      <c r="Z39" s="99"/>
      <c r="AA39" s="98"/>
      <c r="AB39" s="98"/>
      <c r="AC39" s="98"/>
      <c r="AD39" s="98"/>
      <c r="AE39" s="98"/>
      <c r="AF39" s="98"/>
      <c r="AG39" s="101"/>
      <c r="AH39" s="101"/>
      <c r="AI39" s="101"/>
      <c r="AJ39" s="101"/>
    </row>
    <row r="40" spans="1:36" s="71" customFormat="1" ht="12.75" customHeight="1" x14ac:dyDescent="0.25">
      <c r="A40" s="74"/>
      <c r="C40" s="70"/>
      <c r="D40" s="70"/>
      <c r="Y40" s="98"/>
      <c r="Z40" s="99"/>
      <c r="AA40" s="98"/>
      <c r="AB40" s="98"/>
      <c r="AC40" s="98"/>
      <c r="AD40" s="98"/>
      <c r="AE40" s="98"/>
      <c r="AF40" s="98"/>
      <c r="AG40" s="101"/>
      <c r="AH40" s="100"/>
      <c r="AI40" s="101"/>
      <c r="AJ40" s="101"/>
    </row>
    <row r="41" spans="1:36" s="71" customFormat="1" ht="12.75" customHeight="1" x14ac:dyDescent="0.25">
      <c r="A41" s="74"/>
      <c r="C41" s="70"/>
      <c r="D41" s="70"/>
      <c r="X41" s="108"/>
      <c r="Y41" s="98"/>
      <c r="Z41" s="99"/>
      <c r="AA41" s="98"/>
      <c r="AB41" s="98"/>
      <c r="AC41" s="98"/>
      <c r="AD41" s="98"/>
      <c r="AE41" s="98"/>
      <c r="AF41" s="98"/>
      <c r="AG41" s="101"/>
      <c r="AH41" s="100"/>
      <c r="AI41" s="101"/>
      <c r="AJ41" s="101"/>
    </row>
    <row r="42" spans="1:36" s="71" customFormat="1" ht="12.75" customHeight="1" x14ac:dyDescent="0.25">
      <c r="A42" s="74"/>
      <c r="C42" s="70"/>
      <c r="D42" s="70"/>
      <c r="Y42" s="98"/>
      <c r="Z42" s="99"/>
      <c r="AA42" s="98"/>
      <c r="AB42" s="98"/>
      <c r="AC42" s="98"/>
      <c r="AD42" s="98"/>
      <c r="AE42" s="98"/>
      <c r="AF42" s="98"/>
      <c r="AG42" s="101"/>
      <c r="AH42" s="100"/>
      <c r="AI42" s="101"/>
      <c r="AJ42" s="101"/>
    </row>
    <row r="43" spans="1:36" s="71" customFormat="1" ht="12.75" customHeight="1" x14ac:dyDescent="0.25">
      <c r="A43" s="74"/>
      <c r="C43" s="70"/>
      <c r="D43" s="70"/>
      <c r="X43" s="108"/>
      <c r="Y43" s="98"/>
      <c r="Z43" s="99"/>
      <c r="AA43" s="98"/>
      <c r="AB43" s="98"/>
      <c r="AC43" s="98"/>
      <c r="AD43" s="98"/>
      <c r="AE43" s="98"/>
      <c r="AF43" s="98"/>
      <c r="AG43" s="101"/>
      <c r="AH43" s="100"/>
      <c r="AI43" s="101"/>
      <c r="AJ43" s="101"/>
    </row>
    <row r="44" spans="1:36" s="71" customFormat="1" ht="12.75" customHeight="1" x14ac:dyDescent="0.25">
      <c r="A44" s="74"/>
      <c r="C44" s="70"/>
      <c r="D44" s="70"/>
      <c r="Y44" s="98"/>
      <c r="Z44" s="99"/>
      <c r="AA44" s="98"/>
      <c r="AB44" s="98"/>
      <c r="AC44" s="98"/>
      <c r="AD44" s="98"/>
      <c r="AE44" s="98"/>
      <c r="AF44" s="98"/>
      <c r="AG44" s="101"/>
      <c r="AH44" s="100"/>
      <c r="AI44" s="101"/>
      <c r="AJ44" s="101"/>
    </row>
    <row r="45" spans="1:36" s="71" customFormat="1" ht="12.75" customHeight="1" x14ac:dyDescent="0.25">
      <c r="A45" s="74"/>
      <c r="C45" s="70"/>
      <c r="D45" s="70"/>
      <c r="X45" s="108"/>
      <c r="Y45" s="98"/>
      <c r="Z45" s="99"/>
      <c r="AA45" s="98"/>
      <c r="AB45" s="98"/>
      <c r="AC45" s="98"/>
      <c r="AD45" s="98"/>
      <c r="AE45" s="98"/>
      <c r="AF45" s="98"/>
      <c r="AG45" s="101"/>
      <c r="AH45" s="100"/>
      <c r="AI45" s="101"/>
      <c r="AJ45" s="101"/>
    </row>
    <row r="46" spans="1:36" s="71" customFormat="1" ht="12.75" customHeight="1" x14ac:dyDescent="0.25">
      <c r="A46" s="74"/>
      <c r="C46" s="70"/>
      <c r="D46" s="70"/>
      <c r="Y46" s="98"/>
      <c r="Z46" s="99"/>
      <c r="AA46" s="98"/>
      <c r="AB46" s="98"/>
      <c r="AC46" s="98"/>
      <c r="AD46" s="98"/>
      <c r="AE46" s="98"/>
      <c r="AF46" s="98"/>
      <c r="AG46" s="101"/>
      <c r="AH46" s="100"/>
      <c r="AI46" s="101"/>
      <c r="AJ46" s="101"/>
    </row>
    <row r="47" spans="1:36" s="71" customFormat="1" ht="12.75" customHeight="1" x14ac:dyDescent="0.25">
      <c r="A47" s="74"/>
      <c r="C47" s="70"/>
      <c r="D47" s="70"/>
      <c r="X47" s="108"/>
      <c r="Y47" s="98"/>
      <c r="Z47" s="99"/>
      <c r="AA47" s="98"/>
      <c r="AB47" s="98"/>
      <c r="AC47" s="98"/>
      <c r="AD47" s="98"/>
      <c r="AE47" s="98"/>
      <c r="AF47" s="98"/>
      <c r="AG47" s="101"/>
      <c r="AH47" s="100"/>
      <c r="AI47" s="101"/>
      <c r="AJ47" s="101"/>
    </row>
    <row r="48" spans="1:36" s="71" customFormat="1" ht="12.75" customHeight="1" x14ac:dyDescent="0.25">
      <c r="A48" s="74"/>
      <c r="C48" s="70"/>
      <c r="D48" s="70"/>
      <c r="Y48" s="98"/>
      <c r="Z48" s="99"/>
      <c r="AA48" s="98"/>
      <c r="AB48" s="98"/>
      <c r="AC48" s="98"/>
      <c r="AD48" s="98"/>
      <c r="AE48" s="98"/>
      <c r="AF48" s="98"/>
      <c r="AG48" s="101"/>
      <c r="AH48" s="100"/>
      <c r="AI48" s="101"/>
      <c r="AJ48" s="101"/>
    </row>
    <row r="49" spans="1:36" s="71" customFormat="1" ht="12.75" customHeight="1" x14ac:dyDescent="0.25">
      <c r="A49" s="74"/>
      <c r="C49" s="70"/>
      <c r="D49" s="70"/>
      <c r="X49" s="79"/>
      <c r="Y49" s="98"/>
      <c r="Z49" s="99"/>
      <c r="AA49" s="98"/>
      <c r="AB49" s="98"/>
      <c r="AC49" s="98"/>
      <c r="AD49" s="98"/>
      <c r="AE49" s="98"/>
      <c r="AF49" s="98"/>
      <c r="AG49" s="101"/>
      <c r="AH49" s="100"/>
      <c r="AI49" s="101"/>
      <c r="AJ49" s="101"/>
    </row>
    <row r="50" spans="1:36" s="71" customFormat="1" ht="12.75" customHeight="1" x14ac:dyDescent="0.25">
      <c r="A50" s="74"/>
      <c r="C50" s="70"/>
      <c r="D50" s="70"/>
      <c r="X50" s="76"/>
      <c r="Y50" s="98"/>
      <c r="Z50" s="99"/>
      <c r="AA50" s="98"/>
      <c r="AB50" s="98"/>
      <c r="AC50" s="98"/>
      <c r="AD50" s="98"/>
      <c r="AE50" s="98"/>
      <c r="AF50" s="98"/>
      <c r="AG50" s="101"/>
      <c r="AH50" s="100"/>
      <c r="AI50" s="101"/>
      <c r="AJ50" s="101"/>
    </row>
    <row r="51" spans="1:36" ht="12.75" customHeight="1" x14ac:dyDescent="0.25">
      <c r="X51" s="8"/>
      <c r="Y51" s="88"/>
      <c r="Z51" s="88"/>
      <c r="AA51" s="94"/>
      <c r="AB51" s="94"/>
      <c r="AC51" s="94"/>
      <c r="AD51" s="94"/>
      <c r="AE51" s="94"/>
      <c r="AF51" s="94"/>
      <c r="AG51" s="88"/>
      <c r="AH51" s="88"/>
      <c r="AI51" s="88"/>
      <c r="AJ51" s="88"/>
    </row>
    <row r="52" spans="1:36" ht="12.75" customHeight="1" x14ac:dyDescent="0.25">
      <c r="X52" s="76"/>
      <c r="Y52" s="98"/>
      <c r="Z52" s="99"/>
      <c r="AA52" s="94"/>
      <c r="AB52" s="94"/>
      <c r="AC52" s="94"/>
      <c r="AD52" s="94"/>
      <c r="AE52" s="94"/>
      <c r="AF52" s="94"/>
      <c r="AG52" s="88"/>
      <c r="AH52" s="100"/>
      <c r="AI52" s="88"/>
      <c r="AJ52" s="88"/>
    </row>
    <row r="53" spans="1:36" ht="12.75" customHeight="1" x14ac:dyDescent="0.25">
      <c r="Y53" s="88"/>
      <c r="Z53" s="88"/>
      <c r="AA53" s="94"/>
      <c r="AB53" s="94"/>
      <c r="AC53" s="94"/>
      <c r="AD53" s="94"/>
      <c r="AE53" s="94"/>
      <c r="AF53" s="94"/>
      <c r="AG53" s="88"/>
      <c r="AH53" s="88"/>
      <c r="AI53" s="88"/>
      <c r="AJ53" s="88"/>
    </row>
    <row r="54" spans="1:36" ht="12.75" customHeight="1" x14ac:dyDescent="0.25">
      <c r="Y54" s="88"/>
      <c r="Z54" s="88"/>
      <c r="AA54" s="94"/>
      <c r="AB54" s="94"/>
      <c r="AC54" s="94"/>
      <c r="AD54" s="94"/>
      <c r="AE54" s="94"/>
      <c r="AF54" s="94"/>
      <c r="AG54" s="88"/>
      <c r="AH54" s="88"/>
      <c r="AI54" s="88"/>
      <c r="AJ54" s="88"/>
    </row>
    <row r="55" spans="1:36" ht="12.75" customHeight="1" x14ac:dyDescent="0.25">
      <c r="Y55" s="88"/>
      <c r="Z55" s="88"/>
      <c r="AA55" s="94"/>
      <c r="AB55" s="94"/>
      <c r="AC55" s="94"/>
      <c r="AD55" s="94"/>
      <c r="AE55" s="94"/>
      <c r="AF55" s="94"/>
      <c r="AG55" s="88"/>
      <c r="AH55" s="88"/>
      <c r="AI55" s="88"/>
      <c r="AJ55" s="88"/>
    </row>
    <row r="56" spans="1:36" ht="12.75" customHeight="1" x14ac:dyDescent="0.25">
      <c r="Y56" s="88"/>
      <c r="Z56" s="88"/>
      <c r="AA56" s="94"/>
      <c r="AB56" s="94"/>
      <c r="AC56" s="94"/>
      <c r="AD56" s="94"/>
      <c r="AE56" s="94"/>
      <c r="AF56" s="94"/>
      <c r="AG56" s="88"/>
      <c r="AH56" s="88"/>
      <c r="AI56" s="88"/>
      <c r="AJ56" s="88"/>
    </row>
    <row r="57" spans="1:36" ht="12.75" customHeight="1" x14ac:dyDescent="0.25">
      <c r="Y57" s="88"/>
      <c r="Z57" s="88"/>
      <c r="AA57" s="94"/>
      <c r="AB57" s="94"/>
      <c r="AC57" s="94"/>
      <c r="AD57" s="94"/>
      <c r="AE57" s="94"/>
      <c r="AF57" s="94"/>
      <c r="AG57" s="88"/>
      <c r="AH57" s="88"/>
      <c r="AI57" s="88"/>
      <c r="AJ57" s="88"/>
    </row>
    <row r="58" spans="1:36" ht="12.75" customHeight="1" x14ac:dyDescent="0.25">
      <c r="Y58" s="88"/>
      <c r="Z58" s="88"/>
      <c r="AA58" s="94"/>
      <c r="AB58" s="94"/>
      <c r="AC58" s="94"/>
      <c r="AD58" s="94"/>
      <c r="AE58" s="94"/>
      <c r="AF58" s="94"/>
      <c r="AG58" s="88"/>
      <c r="AH58" s="88"/>
      <c r="AI58" s="88"/>
      <c r="AJ58" s="88"/>
    </row>
    <row r="59" spans="1:36" ht="12.75" customHeight="1" x14ac:dyDescent="0.25">
      <c r="Y59" s="88"/>
      <c r="Z59" s="88"/>
      <c r="AA59" s="94"/>
      <c r="AB59" s="94"/>
      <c r="AC59" s="94"/>
      <c r="AD59" s="94"/>
      <c r="AE59" s="94"/>
      <c r="AF59" s="94"/>
      <c r="AG59" s="88"/>
      <c r="AH59" s="88"/>
      <c r="AI59" s="88"/>
      <c r="AJ59" s="88"/>
    </row>
    <row r="60" spans="1:36" ht="12.75" customHeight="1" x14ac:dyDescent="0.25">
      <c r="Y60" s="88"/>
      <c r="Z60" s="88"/>
      <c r="AA60" s="94"/>
      <c r="AB60" s="94"/>
      <c r="AC60" s="94"/>
      <c r="AD60" s="94"/>
      <c r="AE60" s="94"/>
      <c r="AF60" s="94"/>
      <c r="AG60" s="88"/>
      <c r="AH60" s="88"/>
      <c r="AI60" s="88"/>
      <c r="AJ60" s="88"/>
    </row>
    <row r="61" spans="1:36" ht="12.75" customHeight="1" x14ac:dyDescent="0.25">
      <c r="Y61" s="88"/>
      <c r="Z61" s="88"/>
      <c r="AA61" s="94"/>
      <c r="AB61" s="94"/>
      <c r="AC61" s="94"/>
      <c r="AD61" s="94"/>
      <c r="AE61" s="94"/>
      <c r="AF61" s="94"/>
      <c r="AG61" s="88"/>
      <c r="AH61" s="88"/>
      <c r="AI61" s="88"/>
      <c r="AJ61" s="88"/>
    </row>
    <row r="62" spans="1:36" ht="12.75" customHeight="1" x14ac:dyDescent="0.25">
      <c r="Y62" s="88"/>
      <c r="Z62" s="88"/>
      <c r="AA62" s="94"/>
      <c r="AB62" s="94"/>
      <c r="AC62" s="94"/>
      <c r="AD62" s="94"/>
      <c r="AE62" s="94"/>
      <c r="AF62" s="94"/>
      <c r="AG62" s="88"/>
      <c r="AH62" s="88"/>
      <c r="AI62" s="88"/>
      <c r="AJ62" s="88"/>
    </row>
    <row r="63" spans="1:36" ht="12.75" customHeight="1" x14ac:dyDescent="0.25">
      <c r="Y63" s="88"/>
      <c r="Z63" s="88"/>
      <c r="AA63" s="94"/>
      <c r="AB63" s="94"/>
      <c r="AC63" s="94"/>
      <c r="AD63" s="94"/>
      <c r="AE63" s="94"/>
      <c r="AF63" s="94"/>
      <c r="AG63" s="88"/>
      <c r="AH63" s="88"/>
      <c r="AI63" s="88"/>
      <c r="AJ63" s="88"/>
    </row>
    <row r="64" spans="1:36" ht="12.75" customHeight="1" x14ac:dyDescent="0.25">
      <c r="Y64" s="88"/>
      <c r="Z64" s="88"/>
      <c r="AA64" s="94"/>
      <c r="AB64" s="94"/>
      <c r="AC64" s="94"/>
      <c r="AD64" s="94"/>
      <c r="AE64" s="94"/>
      <c r="AF64" s="94"/>
      <c r="AG64" s="88"/>
      <c r="AH64" s="88"/>
      <c r="AI64" s="88"/>
      <c r="AJ64" s="88"/>
    </row>
    <row r="65" spans="25:36" ht="12.75" customHeight="1" x14ac:dyDescent="0.25">
      <c r="Y65" s="88"/>
      <c r="Z65" s="88"/>
      <c r="AA65" s="94"/>
      <c r="AB65" s="94"/>
      <c r="AC65" s="94"/>
      <c r="AD65" s="94"/>
      <c r="AE65" s="94"/>
      <c r="AF65" s="94"/>
      <c r="AG65" s="88"/>
      <c r="AH65" s="88"/>
      <c r="AI65" s="88"/>
      <c r="AJ65" s="88"/>
    </row>
    <row r="66" spans="25:36" ht="12.75" customHeight="1" x14ac:dyDescent="0.25">
      <c r="Y66" s="88"/>
      <c r="Z66" s="88"/>
      <c r="AA66" s="94"/>
      <c r="AB66" s="94"/>
      <c r="AC66" s="94"/>
      <c r="AD66" s="94"/>
      <c r="AE66" s="94"/>
      <c r="AF66" s="94"/>
      <c r="AG66" s="88"/>
      <c r="AH66" s="88"/>
      <c r="AI66" s="88"/>
      <c r="AJ66" s="88"/>
    </row>
  </sheetData>
  <sortState ref="A12:AJ23">
    <sortCondition ref="A12"/>
  </sortState>
  <mergeCells count="22">
    <mergeCell ref="A4:W4"/>
    <mergeCell ref="A1:W1"/>
    <mergeCell ref="A2:W2"/>
    <mergeCell ref="A3:W3"/>
    <mergeCell ref="A6:W6"/>
    <mergeCell ref="A5:W5"/>
    <mergeCell ref="W10:W11"/>
    <mergeCell ref="U10:U11"/>
    <mergeCell ref="V10:V11"/>
    <mergeCell ref="A7:B7"/>
    <mergeCell ref="T10:T11"/>
    <mergeCell ref="F7:N7"/>
    <mergeCell ref="A10:A11"/>
    <mergeCell ref="B10:B11"/>
    <mergeCell ref="C10:C11"/>
    <mergeCell ref="D10:D11"/>
    <mergeCell ref="A8:B8"/>
    <mergeCell ref="F9:G9"/>
    <mergeCell ref="E10:E11"/>
    <mergeCell ref="F10:F11"/>
    <mergeCell ref="G10:G11"/>
    <mergeCell ref="N10:S10"/>
  </mergeCells>
  <phoneticPr fontId="1" type="noConversion"/>
  <printOptions horizontalCentered="1"/>
  <pageMargins left="0.39370078740157483" right="0" top="0.78740157480314965" bottom="0.19685039370078741" header="0.51181102362204722" footer="0.51181102362204722"/>
  <pageSetup paperSize="9" scale="92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 enableFormatConditionsCalculation="0">
    <tabColor indexed="40"/>
  </sheetPr>
  <dimension ref="A1:AJ32"/>
  <sheetViews>
    <sheetView topLeftCell="C4" zoomScale="85" zoomScaleNormal="85" workbookViewId="0">
      <selection activeCell="B16" sqref="B16"/>
    </sheetView>
  </sheetViews>
  <sheetFormatPr defaultColWidth="9.109375" defaultRowHeight="13.2" outlineLevelCol="1" x14ac:dyDescent="0.25"/>
  <cols>
    <col min="1" max="1" width="8.33203125" style="45" customWidth="1"/>
    <col min="2" max="2" width="18.44140625" style="49" customWidth="1"/>
    <col min="3" max="3" width="8.6640625" style="50" customWidth="1"/>
    <col min="4" max="4" width="6.44140625" style="50" customWidth="1"/>
    <col min="5" max="5" width="19" style="49" customWidth="1"/>
    <col min="6" max="6" width="6.6640625" style="49" hidden="1" customWidth="1"/>
    <col min="7" max="7" width="17.6640625" style="49" customWidth="1"/>
    <col min="8" max="13" width="6.5546875" style="49" hidden="1" customWidth="1" outlineLevel="1"/>
    <col min="14" max="14" width="5.6640625" style="49" customWidth="1" collapsed="1"/>
    <col min="15" max="19" width="5.6640625" style="49" customWidth="1"/>
    <col min="20" max="20" width="6.109375" style="49" bestFit="1" customWidth="1"/>
    <col min="21" max="21" width="7.109375" style="49" customWidth="1"/>
    <col min="22" max="22" width="7" style="49" customWidth="1"/>
    <col min="23" max="23" width="24" style="49" customWidth="1"/>
    <col min="24" max="24" width="8" style="49" customWidth="1" outlineLevel="1"/>
    <col min="25" max="26" width="6.5546875" style="49" customWidth="1" outlineLevel="1"/>
    <col min="27" max="32" width="6.5546875" style="50" customWidth="1" outlineLevel="1"/>
    <col min="33" max="33" width="6.5546875" style="49" customWidth="1" outlineLevel="1"/>
    <col min="34" max="34" width="11.44140625" style="49" customWidth="1"/>
    <col min="35" max="35" width="3.5546875" style="49" customWidth="1"/>
    <col min="36" max="16384" width="9.109375" style="49"/>
  </cols>
  <sheetData>
    <row r="1" spans="1:36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92"/>
      <c r="AC1" s="193"/>
      <c r="AD1" s="49"/>
      <c r="AE1" s="49"/>
      <c r="AF1" s="49"/>
    </row>
    <row r="2" spans="1:36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92"/>
      <c r="AC2" s="193"/>
      <c r="AD2" s="49"/>
      <c r="AE2" s="49"/>
      <c r="AF2" s="49"/>
    </row>
    <row r="3" spans="1:36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49"/>
      <c r="AE3" s="49"/>
      <c r="AF3" s="49"/>
    </row>
    <row r="4" spans="1:36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49"/>
      <c r="AE4" s="49"/>
      <c r="AF4" s="49"/>
    </row>
    <row r="5" spans="1:36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49"/>
      <c r="AE5" s="49"/>
      <c r="AF5" s="49"/>
    </row>
    <row r="6" spans="1:36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</row>
    <row r="7" spans="1:36" ht="12.75" customHeight="1" x14ac:dyDescent="0.25">
      <c r="A7" s="1300" t="s">
        <v>60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R7" s="45"/>
      <c r="S7" s="45"/>
      <c r="T7" s="50"/>
      <c r="U7" s="50"/>
      <c r="X7" s="49" t="s">
        <v>55</v>
      </c>
      <c r="AB7" s="192"/>
      <c r="AC7" s="193"/>
    </row>
    <row r="8" spans="1:36" ht="12.75" customHeight="1" x14ac:dyDescent="0.25">
      <c r="A8" s="1300"/>
      <c r="B8" s="1300"/>
      <c r="D8" s="48"/>
      <c r="E8" s="2"/>
      <c r="Q8" s="227" t="e">
        <f>d_2</f>
        <v>#REF!</v>
      </c>
      <c r="W8" s="226" t="str">
        <f>d_6</f>
        <v>t° +20 вл. 78%</v>
      </c>
      <c r="AB8" s="192"/>
      <c r="AC8" s="193"/>
    </row>
    <row r="9" spans="1:36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54" t="str">
        <f>копье!P5</f>
        <v>12:30</v>
      </c>
      <c r="W9" s="145">
        <f>d_7</f>
        <v>0</v>
      </c>
    </row>
    <row r="10" spans="1:36" ht="16.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99" t="s">
        <v>113</v>
      </c>
      <c r="Z10" s="199" t="s">
        <v>114</v>
      </c>
      <c r="AA10" s="199" t="s">
        <v>115</v>
      </c>
      <c r="AB10" s="199">
        <v>1</v>
      </c>
      <c r="AC10" s="199">
        <v>2</v>
      </c>
      <c r="AD10" s="199" t="s">
        <v>42</v>
      </c>
      <c r="AE10" s="199" t="s">
        <v>116</v>
      </c>
      <c r="AF10" s="199" t="s">
        <v>117</v>
      </c>
      <c r="AG10" s="199" t="s">
        <v>118</v>
      </c>
    </row>
    <row r="11" spans="1:36" ht="20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181">
        <v>61</v>
      </c>
      <c r="Z11" s="181">
        <v>52</v>
      </c>
      <c r="AA11" s="181">
        <v>46</v>
      </c>
      <c r="AB11" s="182">
        <v>39</v>
      </c>
      <c r="AC11" s="182">
        <v>32</v>
      </c>
      <c r="AD11" s="182">
        <v>25</v>
      </c>
      <c r="AE11" s="238">
        <v>22</v>
      </c>
      <c r="AF11" s="238">
        <v>19</v>
      </c>
      <c r="AG11" s="239">
        <v>16</v>
      </c>
    </row>
    <row r="12" spans="1:36" ht="22.8" x14ac:dyDescent="0.25">
      <c r="A12" s="171">
        <f t="shared" ref="A12:A22" si="0">RANK(T12,$T$12:$T$113,0)</f>
        <v>1</v>
      </c>
      <c r="B12" s="83" t="str">
        <f>VLOOKUP($X12,УЧАСТНИКИ!$A$5:$K$1101,3,FALSE)</f>
        <v>Бырсану Данила</v>
      </c>
      <c r="C12" s="250">
        <f>VLOOKUP($X12,УЧАСТНИКИ!$A$5:$K$1101,4,FALSE)</f>
        <v>2006</v>
      </c>
      <c r="D12" s="91">
        <f>VLOOKUP($X12,УЧАСТНИКИ!$A$5:$K$1101,8,FALSE)</f>
        <v>2</v>
      </c>
      <c r="E12" s="83" t="str">
        <f>VLOOKUP($X12,УЧАСТНИКИ!$A$5:$K$1101,5,FALSE)</f>
        <v>Лесосибирск</v>
      </c>
      <c r="F12" s="91" t="e">
        <f>VLOOKUP($R12,УЧАСТНИКИ!$A$5:$K$1101,7,FALSE)</f>
        <v>#N/A</v>
      </c>
      <c r="G12" s="69">
        <f>VLOOKUP($X12,УЧАСТНИКИ!$A$5:$K$1101,11,FALSE)</f>
        <v>0</v>
      </c>
      <c r="H12" s="159"/>
      <c r="I12" s="159"/>
      <c r="J12" s="159">
        <v>5901</v>
      </c>
      <c r="K12" s="159">
        <v>5812</v>
      </c>
      <c r="L12" s="159"/>
      <c r="M12" s="162">
        <v>5568</v>
      </c>
      <c r="N12" s="163" t="s">
        <v>152</v>
      </c>
      <c r="O12" s="163" t="s">
        <v>152</v>
      </c>
      <c r="P12" s="163">
        <f>J12/100</f>
        <v>59.01</v>
      </c>
      <c r="Q12" s="163">
        <f>K12/100</f>
        <v>58.12</v>
      </c>
      <c r="R12" s="163" t="s">
        <v>152</v>
      </c>
      <c r="S12" s="163">
        <f>M12/100</f>
        <v>55.68</v>
      </c>
      <c r="T12" s="170">
        <f t="shared" ref="T12:T22" si="1">MAX(N12,O12,P12,Q12,R12,S12)</f>
        <v>59.01</v>
      </c>
      <c r="U12" s="174" t="str">
        <f t="shared" ref="U12:U22" si="2">IF(T12&gt;=$Y$11,"МСМК",IF(T12&gt;=$Z$11,"МС",IF(T12&gt;=$AA$11,"КМС",IF(T12&gt;=$AB$11,"1",IF(T12&gt;=$AC$11,"2",IF(T12&gt;=$AD$11,"3",IF(T12&gt;=$AE$11,"1юн",IF(T12&gt;=$AF$11,"2юн",IF(T12&gt;=$AG$11,"3юн",IF(T12&lt;$AG$11,"б/р"))))))))))</f>
        <v>МС</v>
      </c>
      <c r="V12" s="69" t="s">
        <v>411</v>
      </c>
      <c r="W12" s="83" t="str">
        <f>VLOOKUP($X12,УЧАСТНИКИ!$A$5:$K$1101,10,FALSE)</f>
        <v>Мельникова А.И., Галямова Л.В.</v>
      </c>
      <c r="X12" s="279" t="s">
        <v>301</v>
      </c>
    </row>
    <row r="13" spans="1:36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5183</v>
      </c>
      <c r="I13" s="159">
        <v>5370</v>
      </c>
      <c r="J13" s="159">
        <v>5317</v>
      </c>
      <c r="K13" s="159">
        <v>5260</v>
      </c>
      <c r="L13" s="159">
        <v>5430</v>
      </c>
      <c r="M13" s="162"/>
      <c r="N13" s="163">
        <f>H13/100</f>
        <v>51.83</v>
      </c>
      <c r="O13" s="163">
        <f>I13/100</f>
        <v>53.7</v>
      </c>
      <c r="P13" s="163">
        <f>J13/100</f>
        <v>53.17</v>
      </c>
      <c r="Q13" s="163">
        <f>K13/100</f>
        <v>52.6</v>
      </c>
      <c r="R13" s="163">
        <f>L13/100</f>
        <v>54.3</v>
      </c>
      <c r="S13" s="163" t="s">
        <v>152</v>
      </c>
      <c r="T13" s="170">
        <f t="shared" si="1"/>
        <v>54.3</v>
      </c>
      <c r="U13" s="174" t="str">
        <f t="shared" si="2"/>
        <v>МС</v>
      </c>
      <c r="V13" s="69" t="s">
        <v>179</v>
      </c>
      <c r="W13" s="83" t="e">
        <f>VLOOKUP($X13,УЧАСТНИКИ!$A$5:$K$1101,10,FALSE)</f>
        <v>#N/A</v>
      </c>
      <c r="X13" s="279" t="s">
        <v>256</v>
      </c>
      <c r="Y13" s="98"/>
      <c r="Z13" s="99"/>
      <c r="AA13" s="98"/>
      <c r="AB13" s="98"/>
      <c r="AC13" s="98"/>
      <c r="AD13" s="98"/>
      <c r="AE13" s="98"/>
      <c r="AF13" s="98"/>
      <c r="AG13" s="101"/>
      <c r="AH13" s="100"/>
      <c r="AI13" s="101"/>
      <c r="AJ13" s="101"/>
    </row>
    <row r="14" spans="1:36" x14ac:dyDescent="0.25">
      <c r="A14" s="171">
        <f t="shared" si="0"/>
        <v>3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5252</v>
      </c>
      <c r="I14" s="159"/>
      <c r="J14" s="159"/>
      <c r="K14" s="159">
        <v>5155</v>
      </c>
      <c r="L14" s="159">
        <v>4840</v>
      </c>
      <c r="M14" s="162">
        <v>5288</v>
      </c>
      <c r="N14" s="163">
        <f>H14/100</f>
        <v>52.52</v>
      </c>
      <c r="O14" s="163" t="s">
        <v>152</v>
      </c>
      <c r="P14" s="163" t="s">
        <v>152</v>
      </c>
      <c r="Q14" s="163">
        <f>K14/100</f>
        <v>51.55</v>
      </c>
      <c r="R14" s="163">
        <f>L14/100</f>
        <v>48.4</v>
      </c>
      <c r="S14" s="163">
        <f>M14/100</f>
        <v>52.88</v>
      </c>
      <c r="T14" s="170">
        <f t="shared" si="1"/>
        <v>52.88</v>
      </c>
      <c r="U14" s="174" t="str">
        <f t="shared" si="2"/>
        <v>МС</v>
      </c>
      <c r="V14" s="69" t="s">
        <v>111</v>
      </c>
      <c r="W14" s="83" t="e">
        <f>VLOOKUP($X14,УЧАСТНИКИ!$A$5:$K$1101,10,FALSE)</f>
        <v>#N/A</v>
      </c>
      <c r="X14" s="279" t="s">
        <v>302</v>
      </c>
      <c r="Y14" s="98"/>
      <c r="Z14" s="99"/>
      <c r="AA14" s="98"/>
      <c r="AB14" s="98"/>
      <c r="AC14" s="98"/>
      <c r="AD14" s="98"/>
      <c r="AE14" s="98"/>
      <c r="AF14" s="98"/>
      <c r="AG14" s="101"/>
      <c r="AH14" s="100"/>
      <c r="AI14" s="98"/>
      <c r="AJ14" s="101"/>
    </row>
    <row r="15" spans="1:36" x14ac:dyDescent="0.25">
      <c r="A15" s="171">
        <f t="shared" si="0"/>
        <v>4</v>
      </c>
      <c r="B15" s="83" t="e">
        <f>VLOOKUP($X15,УЧАСТНИКИ!$A$5:$K$1101,3,FALSE)</f>
        <v>#N/A</v>
      </c>
      <c r="C15" s="250" t="e">
        <f>VLOOKUP($X15,УЧАСТНИКИ!$A$5:$K$1101,4,FALSE)</f>
        <v>#N/A</v>
      </c>
      <c r="D15" s="91" t="e">
        <f>VLOOKUP($X15,УЧАСТНИКИ!$A$5:$K$1101,8,FALSE)</f>
        <v>#N/A</v>
      </c>
      <c r="E15" s="83" t="e">
        <f>VLOOKUP($X15,УЧАСТНИКИ!$A$5:$K$1101,5,FALSE)</f>
        <v>#N/A</v>
      </c>
      <c r="F15" s="91" t="e">
        <f>VLOOKUP($R15,УЧАСТНИКИ!$A$5:$K$1101,7,FALSE)</f>
        <v>#N/A</v>
      </c>
      <c r="G15" s="69" t="e">
        <f>VLOOKUP($X15,УЧАСТНИКИ!$A$5:$K$1101,11,FALSE)</f>
        <v>#N/A</v>
      </c>
      <c r="H15" s="159"/>
      <c r="I15" s="159">
        <v>4860</v>
      </c>
      <c r="J15" s="159"/>
      <c r="K15" s="159"/>
      <c r="L15" s="159"/>
      <c r="M15" s="162">
        <v>5190</v>
      </c>
      <c r="N15" s="163" t="s">
        <v>152</v>
      </c>
      <c r="O15" s="163">
        <f>I15/100</f>
        <v>48.6</v>
      </c>
      <c r="P15" s="163" t="s">
        <v>152</v>
      </c>
      <c r="Q15" s="163" t="s">
        <v>152</v>
      </c>
      <c r="R15" s="163" t="s">
        <v>152</v>
      </c>
      <c r="S15" s="163">
        <f>M15/100</f>
        <v>51.9</v>
      </c>
      <c r="T15" s="170">
        <f t="shared" si="1"/>
        <v>51.9</v>
      </c>
      <c r="U15" s="174" t="str">
        <f t="shared" si="2"/>
        <v>КМС</v>
      </c>
      <c r="V15" s="69" t="s">
        <v>415</v>
      </c>
      <c r="W15" s="83" t="e">
        <f>VLOOKUP($X15,УЧАСТНИКИ!$A$5:$K$1101,10,FALSE)</f>
        <v>#N/A</v>
      </c>
      <c r="X15" s="279" t="s">
        <v>226</v>
      </c>
    </row>
    <row r="16" spans="1:36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/>
      <c r="I16" s="159"/>
      <c r="J16" s="159">
        <v>4664</v>
      </c>
      <c r="K16" s="159">
        <v>5020</v>
      </c>
      <c r="L16" s="159"/>
      <c r="M16" s="162"/>
      <c r="N16" s="163" t="s">
        <v>152</v>
      </c>
      <c r="O16" s="163" t="s">
        <v>152</v>
      </c>
      <c r="P16" s="163">
        <f>J16/100</f>
        <v>46.64</v>
      </c>
      <c r="Q16" s="163">
        <f>K16/100</f>
        <v>50.2</v>
      </c>
      <c r="R16" s="163" t="s">
        <v>152</v>
      </c>
      <c r="S16" s="163" t="s">
        <v>152</v>
      </c>
      <c r="T16" s="170">
        <f t="shared" si="1"/>
        <v>50.2</v>
      </c>
      <c r="U16" s="174" t="str">
        <f t="shared" si="2"/>
        <v>КМС</v>
      </c>
      <c r="V16" s="69" t="s">
        <v>180</v>
      </c>
      <c r="W16" s="83" t="e">
        <f>VLOOKUP($X16,УЧАСТНИКИ!$A$5:$K$1101,10,FALSE)</f>
        <v>#N/A</v>
      </c>
      <c r="X16" s="279" t="s">
        <v>370</v>
      </c>
      <c r="Y16" s="98"/>
      <c r="Z16" s="99"/>
      <c r="AA16" s="98"/>
      <c r="AB16" s="98"/>
      <c r="AC16" s="98"/>
      <c r="AD16" s="98"/>
      <c r="AE16" s="98"/>
      <c r="AF16" s="98"/>
      <c r="AG16" s="101"/>
      <c r="AH16" s="100"/>
      <c r="AI16" s="98"/>
      <c r="AJ16" s="101"/>
    </row>
    <row r="17" spans="1:36" s="71" customFormat="1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>
        <v>4886</v>
      </c>
      <c r="I17" s="159">
        <v>4822</v>
      </c>
      <c r="J17" s="159"/>
      <c r="K17" s="159"/>
      <c r="L17" s="159">
        <v>4774</v>
      </c>
      <c r="M17" s="162">
        <v>4767</v>
      </c>
      <c r="N17" s="163">
        <f>H17/100</f>
        <v>48.86</v>
      </c>
      <c r="O17" s="163">
        <f>I17/100</f>
        <v>48.22</v>
      </c>
      <c r="P17" s="163" t="s">
        <v>152</v>
      </c>
      <c r="Q17" s="163" t="s">
        <v>152</v>
      </c>
      <c r="R17" s="163">
        <f>L17/100</f>
        <v>47.74</v>
      </c>
      <c r="S17" s="163">
        <f>M17/100</f>
        <v>47.67</v>
      </c>
      <c r="T17" s="170">
        <f t="shared" si="1"/>
        <v>48.86</v>
      </c>
      <c r="U17" s="174" t="str">
        <f t="shared" si="2"/>
        <v>КМС</v>
      </c>
      <c r="V17" s="69" t="s">
        <v>244</v>
      </c>
      <c r="W17" s="83" t="e">
        <f>VLOOKUP($X17,УЧАСТНИКИ!$A$5:$K$1101,10,FALSE)</f>
        <v>#N/A</v>
      </c>
      <c r="X17" s="279" t="s">
        <v>211</v>
      </c>
      <c r="Y17" s="49"/>
      <c r="Z17" s="49"/>
      <c r="AA17" s="50"/>
      <c r="AB17" s="50"/>
      <c r="AC17" s="50"/>
      <c r="AD17" s="50"/>
      <c r="AE17" s="50"/>
      <c r="AF17" s="50"/>
      <c r="AG17" s="49"/>
      <c r="AH17" s="49"/>
      <c r="AI17" s="49"/>
      <c r="AJ17" s="49"/>
    </row>
    <row r="18" spans="1:36" s="71" customFormat="1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/>
      <c r="I18" s="159"/>
      <c r="J18" s="159">
        <v>4865</v>
      </c>
      <c r="K18" s="159"/>
      <c r="L18" s="159"/>
      <c r="M18" s="162"/>
      <c r="N18" s="163" t="s">
        <v>152</v>
      </c>
      <c r="O18" s="163" t="s">
        <v>152</v>
      </c>
      <c r="P18" s="163">
        <f>J18/100</f>
        <v>48.65</v>
      </c>
      <c r="Q18" s="163" t="s">
        <v>152</v>
      </c>
      <c r="R18" s="163" t="s">
        <v>152</v>
      </c>
      <c r="S18" s="163" t="s">
        <v>152</v>
      </c>
      <c r="T18" s="170">
        <f t="shared" si="1"/>
        <v>48.65</v>
      </c>
      <c r="U18" s="174" t="str">
        <f t="shared" si="2"/>
        <v>КМС</v>
      </c>
      <c r="V18" s="69" t="s">
        <v>181</v>
      </c>
      <c r="W18" s="83" t="e">
        <f>VLOOKUP($X18,УЧАСТНИКИ!$A$5:$K$1101,10,FALSE)</f>
        <v>#N/A</v>
      </c>
      <c r="X18" s="279" t="s">
        <v>312</v>
      </c>
      <c r="Y18" s="49"/>
      <c r="Z18" s="49"/>
      <c r="AA18" s="50"/>
      <c r="AB18" s="50"/>
      <c r="AC18" s="50"/>
      <c r="AD18" s="50"/>
      <c r="AE18" s="50"/>
      <c r="AF18" s="50"/>
      <c r="AG18" s="49"/>
      <c r="AH18" s="49"/>
      <c r="AI18" s="49"/>
      <c r="AJ18" s="49"/>
    </row>
    <row r="19" spans="1:36" s="71" customFormat="1" x14ac:dyDescent="0.25">
      <c r="A19" s="171">
        <f t="shared" si="0"/>
        <v>8</v>
      </c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>
        <v>4138</v>
      </c>
      <c r="I19" s="159">
        <v>4520</v>
      </c>
      <c r="J19" s="159"/>
      <c r="K19" s="159">
        <v>4489</v>
      </c>
      <c r="L19" s="159"/>
      <c r="M19" s="162">
        <v>4410</v>
      </c>
      <c r="N19" s="163">
        <f>H19/100</f>
        <v>41.38</v>
      </c>
      <c r="O19" s="163">
        <f>I19/100</f>
        <v>45.2</v>
      </c>
      <c r="P19" s="163" t="s">
        <v>152</v>
      </c>
      <c r="Q19" s="163">
        <f>K19/100</f>
        <v>44.89</v>
      </c>
      <c r="R19" s="163" t="s">
        <v>152</v>
      </c>
      <c r="S19" s="163">
        <f>M19/100</f>
        <v>44.1</v>
      </c>
      <c r="T19" s="170">
        <f t="shared" si="1"/>
        <v>45.2</v>
      </c>
      <c r="U19" s="174" t="str">
        <f t="shared" si="2"/>
        <v>1</v>
      </c>
      <c r="V19" s="69">
        <v>0</v>
      </c>
      <c r="W19" s="83" t="e">
        <f>VLOOKUP($X19,УЧАСТНИКИ!$A$5:$K$1101,10,FALSE)</f>
        <v>#N/A</v>
      </c>
      <c r="X19" s="279" t="s">
        <v>225</v>
      </c>
      <c r="Y19" s="49"/>
      <c r="Z19" s="49"/>
      <c r="AA19" s="50"/>
      <c r="AB19" s="50"/>
      <c r="AC19" s="50"/>
      <c r="AD19" s="50"/>
      <c r="AE19" s="50"/>
      <c r="AF19" s="50"/>
      <c r="AG19" s="49"/>
      <c r="AH19" s="49"/>
      <c r="AI19" s="49"/>
      <c r="AJ19" s="49"/>
    </row>
    <row r="20" spans="1:36" s="71" customFormat="1" x14ac:dyDescent="0.25">
      <c r="A20" s="171">
        <f t="shared" si="0"/>
        <v>9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/>
      <c r="J20" s="159">
        <v>4515</v>
      </c>
      <c r="K20" s="159"/>
      <c r="L20" s="159"/>
      <c r="M20" s="162"/>
      <c r="N20" s="163" t="s">
        <v>152</v>
      </c>
      <c r="O20" s="163" t="s">
        <v>152</v>
      </c>
      <c r="P20" s="163">
        <f>J20/100</f>
        <v>45.15</v>
      </c>
      <c r="Q20" s="163"/>
      <c r="R20" s="163"/>
      <c r="S20" s="163"/>
      <c r="T20" s="170">
        <f t="shared" si="1"/>
        <v>45.15</v>
      </c>
      <c r="U20" s="174" t="str">
        <f t="shared" si="2"/>
        <v>1</v>
      </c>
      <c r="V20" s="69">
        <v>0</v>
      </c>
      <c r="W20" s="83" t="e">
        <f>VLOOKUP($X20,УЧАСТНИКИ!$A$5:$K$1101,10,FALSE)</f>
        <v>#N/A</v>
      </c>
      <c r="X20" s="279" t="s">
        <v>257</v>
      </c>
      <c r="Y20" s="98"/>
      <c r="Z20" s="99"/>
      <c r="AA20" s="98"/>
      <c r="AB20" s="98"/>
      <c r="AC20" s="98"/>
      <c r="AD20" s="98"/>
      <c r="AE20" s="98"/>
      <c r="AF20" s="98"/>
      <c r="AG20" s="101"/>
      <c r="AH20" s="100"/>
      <c r="AI20" s="98"/>
      <c r="AJ20" s="101"/>
    </row>
    <row r="21" spans="1:36" s="71" customFormat="1" x14ac:dyDescent="0.25">
      <c r="A21" s="171">
        <f t="shared" si="0"/>
        <v>10</v>
      </c>
      <c r="B21" s="83" t="e">
        <f>VLOOKUP($X21,УЧАСТНИКИ!$A$5:$K$1101,3,FALSE)</f>
        <v>#N/A</v>
      </c>
      <c r="C21" s="250" t="e">
        <f>VLOOKUP($X21,УЧАСТНИКИ!$A$5:$K$1101,4,FALSE)</f>
        <v>#N/A</v>
      </c>
      <c r="D21" s="91" t="e">
        <f>VLOOKUP($X21,УЧАСТНИКИ!$A$5:$K$1101,8,FALSE)</f>
        <v>#N/A</v>
      </c>
      <c r="E21" s="83" t="e">
        <f>VLOOKUP($X21,УЧАСТНИКИ!$A$5:$K$1101,5,FALSE)</f>
        <v>#N/A</v>
      </c>
      <c r="F21" s="91" t="e">
        <f>VLOOKUP($R21,УЧАСТНИКИ!$A$5:$K$1101,7,FALSE)</f>
        <v>#N/A</v>
      </c>
      <c r="G21" s="69" t="e">
        <f>VLOOKUP($X21,УЧАСТНИКИ!$A$5:$K$1101,11,FALSE)</f>
        <v>#N/A</v>
      </c>
      <c r="H21" s="159"/>
      <c r="I21" s="159">
        <v>4210</v>
      </c>
      <c r="J21" s="159">
        <v>4131</v>
      </c>
      <c r="K21" s="159"/>
      <c r="L21" s="159"/>
      <c r="M21" s="162"/>
      <c r="N21" s="163" t="s">
        <v>152</v>
      </c>
      <c r="O21" s="163">
        <f>I21/100</f>
        <v>42.1</v>
      </c>
      <c r="P21" s="163">
        <f>J21/100</f>
        <v>41.31</v>
      </c>
      <c r="Q21" s="163"/>
      <c r="R21" s="163"/>
      <c r="S21" s="163"/>
      <c r="T21" s="170">
        <f t="shared" si="1"/>
        <v>42.1</v>
      </c>
      <c r="U21" s="174" t="str">
        <f t="shared" si="2"/>
        <v>1</v>
      </c>
      <c r="V21" s="69">
        <v>0</v>
      </c>
      <c r="W21" s="83" t="e">
        <f>VLOOKUP($X21,УЧАСТНИКИ!$A$5:$K$1101,10,FALSE)</f>
        <v>#N/A</v>
      </c>
      <c r="X21" s="279" t="s">
        <v>338</v>
      </c>
      <c r="Y21" s="98"/>
      <c r="Z21" s="99"/>
      <c r="AA21" s="98"/>
      <c r="AB21" s="98"/>
      <c r="AC21" s="98"/>
      <c r="AD21" s="98"/>
      <c r="AE21" s="98"/>
      <c r="AF21" s="98"/>
      <c r="AG21" s="101"/>
      <c r="AH21" s="100"/>
      <c r="AI21" s="101"/>
      <c r="AJ21" s="101"/>
    </row>
    <row r="22" spans="1:36" s="71" customFormat="1" x14ac:dyDescent="0.25">
      <c r="A22" s="171">
        <f t="shared" si="0"/>
        <v>11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/>
      <c r="H22" s="159"/>
      <c r="I22" s="159">
        <v>4200</v>
      </c>
      <c r="J22" s="159"/>
      <c r="K22" s="159"/>
      <c r="L22" s="159"/>
      <c r="M22" s="162"/>
      <c r="N22" s="163" t="s">
        <v>152</v>
      </c>
      <c r="O22" s="163">
        <f>I22/100</f>
        <v>42</v>
      </c>
      <c r="P22" s="163" t="s">
        <v>152</v>
      </c>
      <c r="Q22" s="163"/>
      <c r="R22" s="163"/>
      <c r="S22" s="163"/>
      <c r="T22" s="170">
        <f t="shared" si="1"/>
        <v>42</v>
      </c>
      <c r="U22" s="174" t="str">
        <f t="shared" si="2"/>
        <v>1</v>
      </c>
      <c r="V22" s="69">
        <v>0</v>
      </c>
      <c r="W22" s="83" t="e">
        <f>VLOOKUP($X22,УЧАСТНИКИ!$A$5:$K$1101,10,FALSE)</f>
        <v>#N/A</v>
      </c>
      <c r="X22" s="279" t="s">
        <v>385</v>
      </c>
      <c r="Y22" s="98"/>
      <c r="Z22" s="99"/>
      <c r="AA22" s="98"/>
      <c r="AB22" s="98"/>
      <c r="AC22" s="98"/>
      <c r="AD22" s="98"/>
      <c r="AE22" s="98"/>
      <c r="AF22" s="98"/>
      <c r="AG22" s="101"/>
      <c r="AH22" s="100"/>
      <c r="AI22" s="98"/>
      <c r="AJ22" s="101"/>
    </row>
    <row r="23" spans="1:36" ht="12.75" customHeight="1" x14ac:dyDescent="0.25">
      <c r="Y23" s="88"/>
      <c r="Z23" s="88"/>
      <c r="AA23" s="94"/>
      <c r="AB23" s="94"/>
      <c r="AC23" s="94"/>
      <c r="AD23" s="94"/>
      <c r="AE23" s="94"/>
      <c r="AF23" s="94"/>
      <c r="AG23" s="88"/>
      <c r="AH23" s="88"/>
      <c r="AI23" s="88"/>
      <c r="AJ23" s="88"/>
    </row>
    <row r="24" spans="1:36" ht="12.75" customHeight="1" x14ac:dyDescent="0.25">
      <c r="Y24" s="88"/>
      <c r="Z24" s="88"/>
      <c r="AA24" s="94"/>
      <c r="AB24" s="94"/>
      <c r="AC24" s="94"/>
      <c r="AD24" s="94"/>
      <c r="AE24" s="94"/>
      <c r="AF24" s="94"/>
      <c r="AG24" s="88"/>
      <c r="AH24" s="88"/>
      <c r="AI24" s="88"/>
      <c r="AJ24" s="88"/>
    </row>
    <row r="25" spans="1:36" ht="12.75" customHeight="1" x14ac:dyDescent="0.25">
      <c r="Y25" s="88"/>
      <c r="Z25" s="88"/>
      <c r="AA25" s="94"/>
      <c r="AB25" s="94"/>
      <c r="AC25" s="94"/>
      <c r="AD25" s="94"/>
      <c r="AE25" s="94"/>
      <c r="AF25" s="94"/>
      <c r="AG25" s="88"/>
      <c r="AH25" s="88"/>
      <c r="AI25" s="88"/>
      <c r="AJ25" s="88"/>
    </row>
    <row r="26" spans="1:36" ht="12.75" customHeight="1" x14ac:dyDescent="0.25">
      <c r="Y26" s="88"/>
      <c r="Z26" s="88"/>
      <c r="AA26" s="94"/>
      <c r="AB26" s="94"/>
      <c r="AC26" s="94"/>
      <c r="AD26" s="94"/>
      <c r="AE26" s="94"/>
      <c r="AF26" s="94"/>
      <c r="AG26" s="88"/>
      <c r="AH26" s="88"/>
      <c r="AI26" s="88"/>
      <c r="AJ26" s="88"/>
    </row>
    <row r="27" spans="1:36" ht="12.75" customHeight="1" x14ac:dyDescent="0.25">
      <c r="Y27" s="88"/>
      <c r="Z27" s="88"/>
      <c r="AA27" s="94"/>
      <c r="AB27" s="94"/>
      <c r="AC27" s="94"/>
      <c r="AD27" s="94"/>
      <c r="AE27" s="94"/>
      <c r="AF27" s="94"/>
      <c r="AG27" s="88"/>
      <c r="AH27" s="88"/>
      <c r="AI27" s="88"/>
      <c r="AJ27" s="88"/>
    </row>
    <row r="28" spans="1:36" ht="12.75" customHeight="1" x14ac:dyDescent="0.25">
      <c r="Y28" s="88"/>
      <c r="Z28" s="88"/>
      <c r="AA28" s="94"/>
      <c r="AB28" s="94"/>
      <c r="AC28" s="94"/>
      <c r="AD28" s="94"/>
      <c r="AE28" s="94"/>
      <c r="AF28" s="94"/>
      <c r="AG28" s="88"/>
      <c r="AH28" s="88"/>
      <c r="AI28" s="88"/>
      <c r="AJ28" s="88"/>
    </row>
    <row r="29" spans="1:36" ht="12.75" customHeight="1" x14ac:dyDescent="0.25">
      <c r="Y29" s="88"/>
      <c r="Z29" s="88"/>
      <c r="AA29" s="94"/>
      <c r="AB29" s="94"/>
      <c r="AC29" s="94"/>
      <c r="AD29" s="94"/>
      <c r="AE29" s="94"/>
      <c r="AF29" s="94"/>
      <c r="AG29" s="88"/>
      <c r="AH29" s="88"/>
      <c r="AI29" s="88"/>
      <c r="AJ29" s="88"/>
    </row>
    <row r="30" spans="1:36" ht="12.75" customHeight="1" x14ac:dyDescent="0.25">
      <c r="Y30" s="88"/>
      <c r="Z30" s="88"/>
      <c r="AA30" s="94"/>
      <c r="AB30" s="94"/>
      <c r="AC30" s="94"/>
      <c r="AD30" s="94"/>
      <c r="AE30" s="94"/>
      <c r="AF30" s="94"/>
      <c r="AG30" s="88"/>
      <c r="AH30" s="88"/>
      <c r="AI30" s="88"/>
      <c r="AJ30" s="88"/>
    </row>
    <row r="31" spans="1:36" ht="12.75" customHeight="1" x14ac:dyDescent="0.25">
      <c r="Y31" s="88"/>
      <c r="Z31" s="88"/>
      <c r="AA31" s="94"/>
      <c r="AB31" s="94"/>
      <c r="AC31" s="94"/>
      <c r="AD31" s="94"/>
      <c r="AE31" s="94"/>
      <c r="AF31" s="94"/>
      <c r="AG31" s="88"/>
      <c r="AH31" s="88"/>
      <c r="AI31" s="88"/>
      <c r="AJ31" s="88"/>
    </row>
    <row r="32" spans="1:36" ht="12.75" customHeight="1" x14ac:dyDescent="0.25">
      <c r="Y32" s="88"/>
      <c r="Z32" s="88"/>
      <c r="AA32" s="94"/>
      <c r="AB32" s="94"/>
      <c r="AC32" s="94"/>
      <c r="AD32" s="94"/>
      <c r="AE32" s="94"/>
      <c r="AF32" s="94"/>
      <c r="AG32" s="88"/>
      <c r="AH32" s="88"/>
      <c r="AI32" s="88"/>
      <c r="AJ32" s="88"/>
    </row>
  </sheetData>
  <sortState ref="A14:AJ21">
    <sortCondition ref="A14"/>
  </sortState>
  <mergeCells count="22">
    <mergeCell ref="A7:B7"/>
    <mergeCell ref="F7:N7"/>
    <mergeCell ref="A5:W5"/>
    <mergeCell ref="A8:B8"/>
    <mergeCell ref="A1:W1"/>
    <mergeCell ref="A2:W2"/>
    <mergeCell ref="A3:W3"/>
    <mergeCell ref="A6:W6"/>
    <mergeCell ref="A4:W4"/>
    <mergeCell ref="F9:G9"/>
    <mergeCell ref="A10:A11"/>
    <mergeCell ref="B10:B11"/>
    <mergeCell ref="C10:C11"/>
    <mergeCell ref="D10:D11"/>
    <mergeCell ref="E10:E11"/>
    <mergeCell ref="F10:F11"/>
    <mergeCell ref="G10:G11"/>
    <mergeCell ref="W10:W11"/>
    <mergeCell ref="N10:S10"/>
    <mergeCell ref="T10:T11"/>
    <mergeCell ref="U10:U11"/>
    <mergeCell ref="V10:V11"/>
  </mergeCells>
  <phoneticPr fontId="1" type="noConversion"/>
  <printOptions horizontalCentered="1"/>
  <pageMargins left="0.39370078740157483" right="0.39370078740157483" top="0.74803149606299213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 enableFormatConditionsCalculation="0">
    <tabColor indexed="40"/>
  </sheetPr>
  <dimension ref="A1:AJ66"/>
  <sheetViews>
    <sheetView zoomScale="85" zoomScaleNormal="85" workbookViewId="0">
      <selection activeCell="V23" sqref="V23"/>
    </sheetView>
  </sheetViews>
  <sheetFormatPr defaultColWidth="9.109375" defaultRowHeight="13.2" outlineLevelCol="1" x14ac:dyDescent="0.25"/>
  <cols>
    <col min="1" max="1" width="8.33203125" style="45" customWidth="1"/>
    <col min="2" max="2" width="16.33203125" style="49" customWidth="1"/>
    <col min="3" max="3" width="8.6640625" style="50" customWidth="1"/>
    <col min="4" max="4" width="6.33203125" style="50" customWidth="1"/>
    <col min="5" max="5" width="20.5546875" style="49" customWidth="1"/>
    <col min="6" max="6" width="6.6640625" style="49" hidden="1" customWidth="1"/>
    <col min="7" max="7" width="19.109375" style="49" customWidth="1"/>
    <col min="8" max="13" width="6" style="49" hidden="1" customWidth="1" outlineLevel="1"/>
    <col min="14" max="14" width="6.44140625" style="49" customWidth="1" collapsed="1"/>
    <col min="15" max="16" width="6.44140625" style="49" customWidth="1"/>
    <col min="17" max="17" width="6.33203125" style="49" customWidth="1"/>
    <col min="18" max="19" width="6.44140625" style="49" customWidth="1"/>
    <col min="20" max="20" width="6.88671875" style="49" customWidth="1"/>
    <col min="21" max="21" width="7.33203125" style="49" customWidth="1"/>
    <col min="22" max="22" width="7.5546875" style="49" customWidth="1"/>
    <col min="23" max="23" width="43.5546875" style="49" customWidth="1"/>
    <col min="24" max="24" width="8" style="49" hidden="1" customWidth="1" outlineLevel="1"/>
    <col min="25" max="26" width="6.5546875" style="49" hidden="1" customWidth="1" outlineLevel="1"/>
    <col min="27" max="32" width="6.5546875" style="50" hidden="1" customWidth="1" outlineLevel="1"/>
    <col min="33" max="33" width="6.5546875" style="49" hidden="1" customWidth="1" outlineLevel="1"/>
    <col min="34" max="34" width="11.44140625" style="49" customWidth="1" collapsed="1"/>
    <col min="35" max="35" width="3.5546875" style="49" customWidth="1"/>
    <col min="36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66"/>
      <c r="AC1" s="167"/>
      <c r="AD1" s="49"/>
      <c r="AE1" s="49"/>
      <c r="AF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66"/>
      <c r="AC2" s="167"/>
      <c r="AD2" s="49"/>
      <c r="AE2" s="49"/>
      <c r="AF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32"/>
      <c r="AE3" s="49"/>
      <c r="AF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32"/>
      <c r="AE4" s="49"/>
      <c r="AF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32"/>
      <c r="AE5" s="49"/>
      <c r="AF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  <c r="AD6" s="66"/>
    </row>
    <row r="7" spans="1:33" ht="12.75" customHeight="1" x14ac:dyDescent="0.25">
      <c r="A7" s="1300" t="s">
        <v>61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  <c r="AB7" s="192"/>
      <c r="AC7" s="193"/>
      <c r="AD7" s="66"/>
    </row>
    <row r="8" spans="1:33" ht="12.75" customHeight="1" x14ac:dyDescent="0.25">
      <c r="A8" s="1300"/>
      <c r="B8" s="1300"/>
      <c r="D8" s="48"/>
      <c r="E8" s="2"/>
      <c r="Q8" s="227" t="e">
        <f>d_2</f>
        <v>#REF!</v>
      </c>
      <c r="W8" s="226" t="str">
        <f>d_6</f>
        <v>t° +20 вл. 78%</v>
      </c>
      <c r="AB8" s="192"/>
      <c r="AC8" s="193"/>
      <c r="AD8" s="66"/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T9" s="213"/>
      <c r="U9" s="216" t="str">
        <f>ядро!P8</f>
        <v>11:00</v>
      </c>
      <c r="W9" s="145">
        <f>d_7</f>
        <v>0</v>
      </c>
    </row>
    <row r="10" spans="1:33" ht="10.5" customHeight="1" x14ac:dyDescent="0.25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78" t="s">
        <v>113</v>
      </c>
      <c r="Z10" s="178" t="s">
        <v>114</v>
      </c>
      <c r="AA10" s="178" t="s">
        <v>115</v>
      </c>
      <c r="AB10" s="178">
        <v>1</v>
      </c>
      <c r="AC10" s="178">
        <v>2</v>
      </c>
      <c r="AD10" s="178" t="s">
        <v>42</v>
      </c>
      <c r="AE10" s="178" t="s">
        <v>116</v>
      </c>
      <c r="AF10" s="178" t="s">
        <v>117</v>
      </c>
      <c r="AG10" s="178" t="s">
        <v>118</v>
      </c>
    </row>
    <row r="11" spans="1:33" ht="20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240">
        <v>18.600000000000001</v>
      </c>
      <c r="Z11" s="240">
        <v>15.8</v>
      </c>
      <c r="AA11" s="240">
        <v>14</v>
      </c>
      <c r="AB11" s="240">
        <v>12</v>
      </c>
      <c r="AC11" s="240">
        <v>10</v>
      </c>
      <c r="AD11" s="241">
        <v>8.5</v>
      </c>
      <c r="AE11" s="241">
        <v>7.5</v>
      </c>
      <c r="AF11" s="241">
        <v>6.5</v>
      </c>
      <c r="AG11" s="242"/>
    </row>
    <row r="12" spans="1:33" x14ac:dyDescent="0.25">
      <c r="A12" s="171">
        <f t="shared" ref="A12:A22" si="0">RANK(T12,$T$12:$T$147,0)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1750</v>
      </c>
      <c r="I12" s="159">
        <v>1721</v>
      </c>
      <c r="J12" s="159"/>
      <c r="K12" s="159">
        <v>1752</v>
      </c>
      <c r="L12" s="159">
        <v>1782</v>
      </c>
      <c r="M12" s="162">
        <v>1728</v>
      </c>
      <c r="N12" s="163">
        <f>H12/100</f>
        <v>17.5</v>
      </c>
      <c r="O12" s="163">
        <f>I12/100</f>
        <v>17.21</v>
      </c>
      <c r="P12" s="163" t="s">
        <v>237</v>
      </c>
      <c r="Q12" s="163">
        <f t="shared" ref="Q12:S14" si="1">K12/100</f>
        <v>17.52</v>
      </c>
      <c r="R12" s="163">
        <f t="shared" si="1"/>
        <v>17.82</v>
      </c>
      <c r="S12" s="163">
        <f t="shared" si="1"/>
        <v>17.28</v>
      </c>
      <c r="T12" s="170">
        <f t="shared" ref="T12:T22" si="2">MAX(N12,O12,P12,Q12,R12,S12)</f>
        <v>17.82</v>
      </c>
      <c r="U12" s="174" t="str">
        <f t="shared" ref="U12:U22" si="3">IF(T12&gt;=$Y$11,"МСМК",IF(T12&gt;=$Z$11,"МС",IF(T12&gt;=$AA$11,"КМС",IF(T12&gt;=$AB$11,"1",IF(T12&gt;=$AC$11,"2",IF(T12&gt;=$AD$11,"3",IF(T12&gt;=$AE$11,"1юн",IF(T12&gt;=$AF$11,"2юн",IF(T12&gt;=$AG$11,"3юн",IF(T12&lt;$AG$11,"б/р"))))))))))</f>
        <v>МС</v>
      </c>
      <c r="V12" s="69" t="s">
        <v>411</v>
      </c>
      <c r="W12" s="83" t="e">
        <f>VLOOKUP($X12,УЧАСТНИКИ!$A$5:$K$1101,10,FALSE)</f>
        <v>#N/A</v>
      </c>
      <c r="X12" s="279" t="s">
        <v>383</v>
      </c>
    </row>
    <row r="13" spans="1:33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1651</v>
      </c>
      <c r="I13" s="159"/>
      <c r="J13" s="159">
        <v>1713</v>
      </c>
      <c r="K13" s="159">
        <v>1717</v>
      </c>
      <c r="L13" s="159">
        <v>1748</v>
      </c>
      <c r="M13" s="162">
        <v>1736</v>
      </c>
      <c r="N13" s="163">
        <f>H13/100</f>
        <v>16.510000000000002</v>
      </c>
      <c r="O13" s="163" t="s">
        <v>237</v>
      </c>
      <c r="P13" s="163">
        <f>J13/100</f>
        <v>17.13</v>
      </c>
      <c r="Q13" s="163">
        <f t="shared" si="1"/>
        <v>17.170000000000002</v>
      </c>
      <c r="R13" s="163">
        <f t="shared" si="1"/>
        <v>17.48</v>
      </c>
      <c r="S13" s="163">
        <f t="shared" si="1"/>
        <v>17.36</v>
      </c>
      <c r="T13" s="170">
        <f t="shared" si="2"/>
        <v>17.48</v>
      </c>
      <c r="U13" s="174" t="str">
        <f t="shared" si="3"/>
        <v>МС</v>
      </c>
      <c r="V13" s="69" t="s">
        <v>179</v>
      </c>
      <c r="W13" s="83" t="e">
        <f>VLOOKUP($X13,УЧАСТНИКИ!$A$5:$K$1101,10,FALSE)</f>
        <v>#N/A</v>
      </c>
      <c r="X13" s="279" t="s">
        <v>245</v>
      </c>
    </row>
    <row r="14" spans="1:33" x14ac:dyDescent="0.25">
      <c r="A14" s="171">
        <f t="shared" si="0"/>
        <v>3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/>
      <c r="I14" s="159">
        <v>1683</v>
      </c>
      <c r="J14" s="159">
        <v>1729</v>
      </c>
      <c r="K14" s="159">
        <v>1701</v>
      </c>
      <c r="L14" s="159">
        <v>1694</v>
      </c>
      <c r="M14" s="162">
        <v>1700</v>
      </c>
      <c r="N14" s="163" t="s">
        <v>237</v>
      </c>
      <c r="O14" s="163">
        <f>I14/100</f>
        <v>16.829999999999998</v>
      </c>
      <c r="P14" s="163">
        <f>J14/100</f>
        <v>17.29</v>
      </c>
      <c r="Q14" s="163">
        <f t="shared" si="1"/>
        <v>17.010000000000002</v>
      </c>
      <c r="R14" s="163">
        <f t="shared" si="1"/>
        <v>16.940000000000001</v>
      </c>
      <c r="S14" s="163">
        <f t="shared" si="1"/>
        <v>17</v>
      </c>
      <c r="T14" s="170">
        <f t="shared" si="2"/>
        <v>17.29</v>
      </c>
      <c r="U14" s="174" t="str">
        <f t="shared" si="3"/>
        <v>МС</v>
      </c>
      <c r="V14" s="69" t="s">
        <v>234</v>
      </c>
      <c r="W14" s="83" t="e">
        <f>VLOOKUP($X14,УЧАСТНИКИ!$A$5:$K$1101,10,FALSE)</f>
        <v>#N/A</v>
      </c>
      <c r="X14" s="279" t="s">
        <v>375</v>
      </c>
    </row>
    <row r="15" spans="1:33" x14ac:dyDescent="0.25">
      <c r="A15" s="171">
        <f t="shared" si="0"/>
        <v>4</v>
      </c>
      <c r="B15" s="83" t="str">
        <f>VLOOKUP($X15,УЧАСТНИКИ!$A$5:$K$1101,3,FALSE)</f>
        <v xml:space="preserve">Гумнов Максим </v>
      </c>
      <c r="C15" s="250">
        <f>VLOOKUP($X15,УЧАСТНИКИ!$A$5:$K$1101,4,FALSE)</f>
        <v>2003</v>
      </c>
      <c r="D15" s="91">
        <f>VLOOKUP($X15,УЧАСТНИКИ!$A$5:$K$1101,8,FALSE)</f>
        <v>2</v>
      </c>
      <c r="E15" s="83" t="str">
        <f>VLOOKUP($X15,УЧАСТНИКИ!$A$5:$K$1101,5,FALSE)</f>
        <v>Назарово</v>
      </c>
      <c r="F15" s="91" t="e">
        <f>VLOOKUP($R15,УЧАСТНИКИ!$A$5:$K$1101,7,FALSE)</f>
        <v>#N/A</v>
      </c>
      <c r="G15" s="69">
        <f>VLOOKUP($X15,УЧАСТНИКИ!$A$5:$K$1101,11,FALSE)</f>
        <v>0</v>
      </c>
      <c r="H15" s="159">
        <v>1615</v>
      </c>
      <c r="I15" s="159">
        <v>1698</v>
      </c>
      <c r="J15" s="159">
        <v>1663</v>
      </c>
      <c r="K15" s="159">
        <v>1679</v>
      </c>
      <c r="L15" s="159">
        <v>1611</v>
      </c>
      <c r="M15" s="162"/>
      <c r="N15" s="163">
        <f>H15/100</f>
        <v>16.149999999999999</v>
      </c>
      <c r="O15" s="163">
        <f>I15/100</f>
        <v>16.98</v>
      </c>
      <c r="P15" s="163">
        <f>J15/100</f>
        <v>16.63</v>
      </c>
      <c r="Q15" s="163">
        <f>K15/100</f>
        <v>16.79</v>
      </c>
      <c r="R15" s="163">
        <f>L15/100</f>
        <v>16.11</v>
      </c>
      <c r="S15" s="163" t="s">
        <v>237</v>
      </c>
      <c r="T15" s="170">
        <f t="shared" si="2"/>
        <v>16.98</v>
      </c>
      <c r="U15" s="174" t="str">
        <f t="shared" si="3"/>
        <v>МС</v>
      </c>
      <c r="V15" s="69" t="s">
        <v>155</v>
      </c>
      <c r="W15" s="83" t="str">
        <f>VLOOKUP($X15,УЧАСТНИКИ!$A$5:$K$1101,10,FALSE)</f>
        <v>Малюченко В.Ф.</v>
      </c>
      <c r="X15" s="279" t="s">
        <v>255</v>
      </c>
    </row>
    <row r="16" spans="1:33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1538</v>
      </c>
      <c r="I16" s="159">
        <v>1650</v>
      </c>
      <c r="J16" s="159"/>
      <c r="K16" s="159"/>
      <c r="L16" s="159">
        <v>1665</v>
      </c>
      <c r="M16" s="162">
        <v>1628</v>
      </c>
      <c r="N16" s="163">
        <f>H16/100</f>
        <v>15.38</v>
      </c>
      <c r="O16" s="163">
        <f>I16/100</f>
        <v>16.5</v>
      </c>
      <c r="P16" s="163" t="s">
        <v>237</v>
      </c>
      <c r="Q16" s="163" t="s">
        <v>237</v>
      </c>
      <c r="R16" s="163">
        <f>L16/100</f>
        <v>16.649999999999999</v>
      </c>
      <c r="S16" s="163">
        <f>M16/100</f>
        <v>16.28</v>
      </c>
      <c r="T16" s="170">
        <f t="shared" si="2"/>
        <v>16.649999999999999</v>
      </c>
      <c r="U16" s="174" t="str">
        <f t="shared" si="3"/>
        <v>МС</v>
      </c>
      <c r="V16" s="69" t="s">
        <v>156</v>
      </c>
      <c r="W16" s="83" t="e">
        <f>VLOOKUP($X16,УЧАСТНИКИ!$A$5:$K$1101,10,FALSE)</f>
        <v>#N/A</v>
      </c>
      <c r="X16" s="279" t="s">
        <v>146</v>
      </c>
    </row>
    <row r="17" spans="1:36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/>
      <c r="I17" s="159"/>
      <c r="J17" s="159">
        <v>1569</v>
      </c>
      <c r="K17" s="159">
        <v>1640</v>
      </c>
      <c r="L17" s="159">
        <v>1651</v>
      </c>
      <c r="M17" s="162"/>
      <c r="N17" s="163" t="s">
        <v>237</v>
      </c>
      <c r="O17" s="163" t="s">
        <v>237</v>
      </c>
      <c r="P17" s="163">
        <f>J17/100</f>
        <v>15.69</v>
      </c>
      <c r="Q17" s="163">
        <f>K17/100</f>
        <v>16.399999999999999</v>
      </c>
      <c r="R17" s="163">
        <f>L17/100</f>
        <v>16.510000000000002</v>
      </c>
      <c r="S17" s="163" t="s">
        <v>237</v>
      </c>
      <c r="T17" s="170">
        <f t="shared" si="2"/>
        <v>16.510000000000002</v>
      </c>
      <c r="U17" s="174" t="str">
        <f t="shared" si="3"/>
        <v>МС</v>
      </c>
      <c r="V17" s="69" t="s">
        <v>157</v>
      </c>
      <c r="W17" s="83" t="e">
        <f>VLOOKUP($X17,УЧАСТНИКИ!$A$5:$K$1101,10,FALSE)</f>
        <v>#N/A</v>
      </c>
      <c r="X17" s="279" t="s">
        <v>187</v>
      </c>
    </row>
    <row r="18" spans="1:36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/>
      <c r="I18" s="159"/>
      <c r="J18" s="159">
        <v>1564</v>
      </c>
      <c r="K18" s="159"/>
      <c r="L18" s="159">
        <v>1645</v>
      </c>
      <c r="M18" s="162">
        <v>1639</v>
      </c>
      <c r="N18" s="163" t="s">
        <v>237</v>
      </c>
      <c r="O18" s="163" t="s">
        <v>237</v>
      </c>
      <c r="P18" s="163">
        <f>J18/100</f>
        <v>15.64</v>
      </c>
      <c r="Q18" s="163" t="s">
        <v>237</v>
      </c>
      <c r="R18" s="163">
        <f>L18/100</f>
        <v>16.45</v>
      </c>
      <c r="S18" s="163">
        <f>M18/100</f>
        <v>16.39</v>
      </c>
      <c r="T18" s="170">
        <f t="shared" si="2"/>
        <v>16.45</v>
      </c>
      <c r="U18" s="174" t="str">
        <f t="shared" si="3"/>
        <v>МС</v>
      </c>
      <c r="V18" s="69" t="s">
        <v>234</v>
      </c>
      <c r="W18" s="83" t="e">
        <f>VLOOKUP($X18,УЧАСТНИКИ!$A$5:$K$1101,10,FALSE)</f>
        <v>#N/A</v>
      </c>
      <c r="X18" s="279" t="s">
        <v>186</v>
      </c>
    </row>
    <row r="19" spans="1:36" x14ac:dyDescent="0.25">
      <c r="A19" s="171">
        <f t="shared" si="0"/>
        <v>8</v>
      </c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>
        <v>1566</v>
      </c>
      <c r="I19" s="159">
        <v>1574</v>
      </c>
      <c r="J19" s="159">
        <v>1590</v>
      </c>
      <c r="K19" s="159">
        <v>1596</v>
      </c>
      <c r="L19" s="159">
        <v>1606</v>
      </c>
      <c r="M19" s="162">
        <v>1594</v>
      </c>
      <c r="N19" s="163">
        <f>H19/100</f>
        <v>15.66</v>
      </c>
      <c r="O19" s="163">
        <f>I19/100</f>
        <v>15.74</v>
      </c>
      <c r="P19" s="163">
        <f>J19/100</f>
        <v>15.9</v>
      </c>
      <c r="Q19" s="163">
        <f>K19/100</f>
        <v>15.96</v>
      </c>
      <c r="R19" s="163">
        <f>L19/100</f>
        <v>16.059999999999999</v>
      </c>
      <c r="S19" s="163">
        <f>M19/100</f>
        <v>15.94</v>
      </c>
      <c r="T19" s="170">
        <f t="shared" si="2"/>
        <v>16.059999999999999</v>
      </c>
      <c r="U19" s="174" t="str">
        <f t="shared" si="3"/>
        <v>МС</v>
      </c>
      <c r="V19" s="69" t="s">
        <v>158</v>
      </c>
      <c r="W19" s="83" t="e">
        <f>VLOOKUP($X19,УЧАСТНИКИ!$A$5:$K$1101,10,FALSE)</f>
        <v>#N/A</v>
      </c>
      <c r="X19" s="279" t="s">
        <v>303</v>
      </c>
    </row>
    <row r="20" spans="1:36" x14ac:dyDescent="0.25">
      <c r="A20" s="171">
        <f t="shared" si="0"/>
        <v>9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/>
      <c r="J20" s="159">
        <v>1554</v>
      </c>
      <c r="K20" s="159"/>
      <c r="L20" s="159"/>
      <c r="M20" s="162"/>
      <c r="N20" s="163" t="s">
        <v>237</v>
      </c>
      <c r="O20" s="163" t="s">
        <v>237</v>
      </c>
      <c r="P20" s="163">
        <f>J20/100</f>
        <v>15.54</v>
      </c>
      <c r="Q20" s="163"/>
      <c r="R20" s="163"/>
      <c r="S20" s="163"/>
      <c r="T20" s="170">
        <f t="shared" si="2"/>
        <v>15.54</v>
      </c>
      <c r="U20" s="174" t="str">
        <f t="shared" si="3"/>
        <v>КМС</v>
      </c>
      <c r="V20" s="69" t="s">
        <v>412</v>
      </c>
      <c r="W20" s="83" t="e">
        <f>VLOOKUP($X20,УЧАСТНИКИ!$A$5:$K$1101,10,FALSE)</f>
        <v>#N/A</v>
      </c>
      <c r="X20" s="279" t="s">
        <v>260</v>
      </c>
    </row>
    <row r="21" spans="1:36" x14ac:dyDescent="0.25">
      <c r="A21" s="171">
        <f t="shared" si="0"/>
        <v>10</v>
      </c>
      <c r="B21" s="83" t="e">
        <f>VLOOKUP($X21,УЧАСТНИКИ!$A$5:$K$1101,3,FALSE)</f>
        <v>#N/A</v>
      </c>
      <c r="C21" s="250" t="e">
        <f>VLOOKUP($X21,УЧАСТНИКИ!$A$5:$K$1101,4,FALSE)</f>
        <v>#N/A</v>
      </c>
      <c r="D21" s="91" t="e">
        <f>VLOOKUP($X21,УЧАСТНИКИ!$A$5:$K$1101,8,FALSE)</f>
        <v>#N/A</v>
      </c>
      <c r="E21" s="83" t="e">
        <f>VLOOKUP($X21,УЧАСТНИКИ!$A$5:$K$1101,5,FALSE)</f>
        <v>#N/A</v>
      </c>
      <c r="F21" s="91" t="e">
        <f>VLOOKUP($R21,УЧАСТНИКИ!$A$5:$K$1101,7,FALSE)</f>
        <v>#N/A</v>
      </c>
      <c r="G21" s="69" t="e">
        <f>VLOOKUP($X21,УЧАСТНИКИ!$A$5:$K$1101,11,FALSE)</f>
        <v>#N/A</v>
      </c>
      <c r="H21" s="159">
        <v>1492</v>
      </c>
      <c r="I21" s="159">
        <v>1519</v>
      </c>
      <c r="J21" s="159"/>
      <c r="K21" s="159"/>
      <c r="L21" s="159"/>
      <c r="M21" s="162"/>
      <c r="N21" s="163">
        <f>H21/100</f>
        <v>14.92</v>
      </c>
      <c r="O21" s="163">
        <f>I21/100</f>
        <v>15.19</v>
      </c>
      <c r="P21" s="163" t="s">
        <v>237</v>
      </c>
      <c r="Q21" s="163"/>
      <c r="R21" s="163"/>
      <c r="S21" s="163"/>
      <c r="T21" s="170">
        <f t="shared" si="2"/>
        <v>15.19</v>
      </c>
      <c r="U21" s="174" t="str">
        <f t="shared" si="3"/>
        <v>КМС</v>
      </c>
      <c r="V21" s="69" t="s">
        <v>413</v>
      </c>
      <c r="W21" s="83" t="e">
        <f>VLOOKUP($X21,УЧАСТНИКИ!$A$5:$K$1101,10,FALSE)</f>
        <v>#N/A</v>
      </c>
      <c r="X21" s="279" t="s">
        <v>334</v>
      </c>
    </row>
    <row r="22" spans="1:36" x14ac:dyDescent="0.25">
      <c r="A22" s="171">
        <f t="shared" si="0"/>
        <v>11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>
        <v>1417</v>
      </c>
      <c r="I22" s="159">
        <v>1396</v>
      </c>
      <c r="J22" s="159">
        <v>1334</v>
      </c>
      <c r="K22" s="159"/>
      <c r="L22" s="159"/>
      <c r="M22" s="162"/>
      <c r="N22" s="163">
        <f>H22/100</f>
        <v>14.17</v>
      </c>
      <c r="O22" s="163">
        <f>I22/100</f>
        <v>13.96</v>
      </c>
      <c r="P22" s="163">
        <f>J22/100</f>
        <v>13.34</v>
      </c>
      <c r="Q22" s="163"/>
      <c r="R22" s="163"/>
      <c r="S22" s="163"/>
      <c r="T22" s="170">
        <f t="shared" si="2"/>
        <v>14.17</v>
      </c>
      <c r="U22" s="174" t="str">
        <f t="shared" si="3"/>
        <v>КМС</v>
      </c>
      <c r="V22" s="69" t="s">
        <v>414</v>
      </c>
      <c r="W22" s="83" t="e">
        <f>VLOOKUP($X22,УЧАСТНИКИ!$A$5:$K$1101,10,FALSE)</f>
        <v>#N/A</v>
      </c>
      <c r="X22" s="279" t="s">
        <v>221</v>
      </c>
    </row>
    <row r="23" spans="1:36" x14ac:dyDescent="0.25">
      <c r="A23" s="171"/>
      <c r="B23" s="83" t="e">
        <f>VLOOKUP($X23,УЧАСТНИКИ!$A$5:$K$1101,3,FALSE)</f>
        <v>#N/A</v>
      </c>
      <c r="C23" s="250" t="e">
        <f>VLOOKUP($X23,УЧАСТНИКИ!$A$5:$K$1101,4,FALSE)</f>
        <v>#N/A</v>
      </c>
      <c r="D23" s="91" t="e">
        <f>VLOOKUP($X23,УЧАСТНИКИ!$A$5:$K$1101,8,FALSE)</f>
        <v>#N/A</v>
      </c>
      <c r="E23" s="83" t="e">
        <f>VLOOKUP($X23,УЧАСТНИКИ!$A$5:$K$1101,5,FALSE)</f>
        <v>#N/A</v>
      </c>
      <c r="F23" s="91" t="e">
        <f>VLOOKUP($R23,УЧАСТНИКИ!$A$5:$K$1101,7,FALSE)</f>
        <v>#N/A</v>
      </c>
      <c r="G23" s="69" t="e">
        <f>VLOOKUP($X23,УЧАСТНИКИ!$A$5:$K$1101,11,FALSE)</f>
        <v>#N/A</v>
      </c>
      <c r="H23" s="159"/>
      <c r="I23" s="159"/>
      <c r="J23" s="159"/>
      <c r="K23" s="159"/>
      <c r="L23" s="159"/>
      <c r="M23" s="162"/>
      <c r="N23" s="163" t="s">
        <v>237</v>
      </c>
      <c r="O23" s="163" t="s">
        <v>237</v>
      </c>
      <c r="P23" s="163" t="s">
        <v>237</v>
      </c>
      <c r="Q23" s="163"/>
      <c r="R23" s="163"/>
      <c r="S23" s="163"/>
      <c r="T23" s="252">
        <v>0</v>
      </c>
      <c r="U23" s="174"/>
      <c r="V23" s="69"/>
      <c r="W23" s="83" t="e">
        <f>VLOOKUP($X23,УЧАСТНИКИ!$A$5:$K$1101,10,FALSE)</f>
        <v>#N/A</v>
      </c>
      <c r="X23" s="279" t="s">
        <v>327</v>
      </c>
    </row>
    <row r="24" spans="1:36" s="71" customFormat="1" ht="12.75" customHeight="1" x14ac:dyDescent="0.25">
      <c r="A24" s="77"/>
      <c r="B24" s="276"/>
      <c r="C24" s="72"/>
      <c r="D24" s="72"/>
      <c r="E24" s="72"/>
      <c r="F24" s="72"/>
      <c r="G24" s="78"/>
      <c r="H24" s="78"/>
      <c r="I24" s="78"/>
      <c r="J24" s="78"/>
      <c r="K24" s="78"/>
      <c r="L24" s="78"/>
      <c r="M24" s="78"/>
      <c r="N24" s="75"/>
      <c r="O24" s="75"/>
      <c r="P24" s="75"/>
      <c r="Q24" s="75"/>
      <c r="R24" s="75"/>
      <c r="S24" s="75"/>
      <c r="T24" s="75"/>
      <c r="U24" s="72"/>
      <c r="V24" s="72"/>
      <c r="W24" s="72"/>
      <c r="X24" s="108"/>
      <c r="Y24" s="98"/>
      <c r="Z24" s="99"/>
      <c r="AA24" s="98"/>
      <c r="AB24" s="98"/>
      <c r="AC24" s="98"/>
      <c r="AD24" s="98"/>
      <c r="AE24" s="98"/>
      <c r="AF24" s="98"/>
      <c r="AG24" s="101"/>
      <c r="AH24" s="100"/>
      <c r="AI24" s="98"/>
      <c r="AJ24" s="101"/>
    </row>
    <row r="25" spans="1:36" s="71" customFormat="1" ht="12.75" customHeight="1" x14ac:dyDescent="0.25">
      <c r="A25" s="77"/>
      <c r="B25" s="276"/>
      <c r="C25" s="72"/>
      <c r="D25" s="72"/>
      <c r="E25" s="72"/>
      <c r="F25" s="72"/>
      <c r="G25" s="78"/>
      <c r="H25" s="78"/>
      <c r="I25" s="78"/>
      <c r="J25" s="78"/>
      <c r="K25" s="78"/>
      <c r="L25" s="78"/>
      <c r="M25" s="78"/>
      <c r="N25" s="75"/>
      <c r="O25" s="75"/>
      <c r="P25" s="75"/>
      <c r="Q25" s="75"/>
      <c r="R25" s="75"/>
      <c r="S25" s="75"/>
      <c r="T25" s="75"/>
      <c r="U25" s="72"/>
      <c r="V25" s="72"/>
      <c r="W25" s="72"/>
      <c r="X25" s="108"/>
      <c r="Y25" s="98"/>
      <c r="Z25" s="99"/>
      <c r="AA25" s="98"/>
      <c r="AB25" s="98"/>
      <c r="AC25" s="98"/>
      <c r="AD25" s="98"/>
      <c r="AE25" s="98"/>
      <c r="AF25" s="98"/>
      <c r="AG25" s="101"/>
      <c r="AH25" s="100"/>
      <c r="AI25" s="98"/>
      <c r="AJ25" s="101"/>
    </row>
    <row r="26" spans="1:36" s="71" customFormat="1" ht="12.75" customHeight="1" x14ac:dyDescent="0.25">
      <c r="A26" s="1330" t="s">
        <v>177</v>
      </c>
      <c r="B26" s="1330"/>
      <c r="C26" s="1330"/>
      <c r="D26" s="72"/>
      <c r="F26" s="76"/>
      <c r="G26" s="1330" t="s">
        <v>182</v>
      </c>
      <c r="H26" s="1330"/>
      <c r="I26" s="1330"/>
      <c r="J26" s="1330"/>
      <c r="K26" s="1330"/>
      <c r="L26" s="1330"/>
      <c r="M26" s="1330"/>
      <c r="N26" s="1330"/>
      <c r="O26" s="1330"/>
      <c r="P26" s="1330"/>
      <c r="Q26" s="1330"/>
      <c r="R26" s="1330"/>
      <c r="S26" s="1330"/>
      <c r="T26" s="1330"/>
      <c r="U26" s="72"/>
      <c r="V26" s="72"/>
      <c r="W26" s="72"/>
      <c r="Y26" s="98"/>
      <c r="Z26" s="99"/>
      <c r="AA26" s="98"/>
      <c r="AB26" s="98"/>
      <c r="AC26" s="98"/>
      <c r="AD26" s="98"/>
      <c r="AE26" s="98"/>
      <c r="AF26" s="98"/>
      <c r="AG26" s="101"/>
      <c r="AH26" s="100"/>
      <c r="AI26" s="98"/>
      <c r="AJ26" s="101"/>
    </row>
    <row r="27" spans="1:36" s="71" customFormat="1" ht="21.6" customHeight="1" x14ac:dyDescent="0.25">
      <c r="A27" s="77"/>
      <c r="B27" s="269"/>
      <c r="C27" s="72"/>
      <c r="D27" s="72"/>
      <c r="E27" s="72"/>
      <c r="F27" s="72"/>
      <c r="G27" s="78"/>
      <c r="H27" s="78"/>
      <c r="I27" s="78"/>
      <c r="J27" s="78"/>
      <c r="K27" s="78"/>
      <c r="L27" s="78"/>
      <c r="M27" s="78"/>
      <c r="N27" s="75"/>
      <c r="O27" s="75"/>
      <c r="P27" s="75"/>
      <c r="Q27" s="75"/>
      <c r="R27" s="75"/>
      <c r="S27" s="75"/>
      <c r="T27" s="75"/>
      <c r="U27" s="72"/>
      <c r="V27" s="72"/>
      <c r="W27" s="72"/>
      <c r="X27" s="108"/>
      <c r="Y27" s="98"/>
      <c r="Z27" s="99"/>
      <c r="AA27" s="98"/>
      <c r="AB27" s="98"/>
      <c r="AC27" s="98"/>
      <c r="AD27" s="98"/>
      <c r="AE27" s="98"/>
      <c r="AF27" s="98"/>
      <c r="AG27" s="101"/>
      <c r="AH27" s="100"/>
      <c r="AI27" s="98"/>
      <c r="AJ27" s="101"/>
    </row>
    <row r="28" spans="1:36" s="71" customFormat="1" ht="12.75" customHeight="1" x14ac:dyDescent="0.25">
      <c r="A28" s="1330" t="s">
        <v>178</v>
      </c>
      <c r="B28" s="1330"/>
      <c r="C28" s="1330"/>
      <c r="D28" s="72"/>
      <c r="F28" s="76"/>
      <c r="G28" s="1330" t="s">
        <v>243</v>
      </c>
      <c r="H28" s="1330"/>
      <c r="I28" s="1330"/>
      <c r="J28" s="1330"/>
      <c r="K28" s="1330"/>
      <c r="L28" s="1330"/>
      <c r="M28" s="1330"/>
      <c r="N28" s="1330"/>
      <c r="O28" s="1330"/>
      <c r="P28" s="1330"/>
      <c r="Q28" s="1330"/>
      <c r="R28" s="1330"/>
      <c r="S28" s="1330"/>
      <c r="T28" s="1330"/>
      <c r="U28" s="72"/>
      <c r="V28" s="72"/>
      <c r="W28" s="72"/>
      <c r="Y28" s="98"/>
      <c r="Z28" s="99"/>
      <c r="AA28" s="98"/>
      <c r="AB28" s="98"/>
      <c r="AC28" s="98"/>
      <c r="AD28" s="98"/>
      <c r="AE28" s="98"/>
      <c r="AF28" s="98"/>
      <c r="AG28" s="101"/>
      <c r="AH28" s="100"/>
      <c r="AI28" s="98"/>
      <c r="AJ28" s="101"/>
    </row>
    <row r="29" spans="1:36" s="71" customFormat="1" ht="12.75" customHeight="1" x14ac:dyDescent="0.25">
      <c r="A29" s="77"/>
      <c r="B29" s="76"/>
      <c r="C29" s="72"/>
      <c r="D29" s="72"/>
      <c r="E29" s="76"/>
      <c r="F29" s="76"/>
      <c r="G29" s="79"/>
      <c r="H29" s="79"/>
      <c r="I29" s="79"/>
      <c r="J29" s="79"/>
      <c r="K29" s="79"/>
      <c r="L29" s="79"/>
      <c r="M29" s="79"/>
      <c r="N29" s="75"/>
      <c r="O29" s="75"/>
      <c r="P29" s="75"/>
      <c r="Q29" s="75"/>
      <c r="R29" s="75"/>
      <c r="S29" s="75"/>
      <c r="T29" s="75"/>
      <c r="U29" s="72"/>
      <c r="V29" s="72"/>
      <c r="W29" s="72"/>
      <c r="X29" s="108"/>
      <c r="Y29" s="98"/>
      <c r="Z29" s="99"/>
      <c r="AA29" s="98"/>
      <c r="AB29" s="98"/>
      <c r="AC29" s="98"/>
      <c r="AD29" s="98"/>
      <c r="AE29" s="98"/>
      <c r="AF29" s="98"/>
      <c r="AG29" s="101"/>
      <c r="AH29" s="100"/>
      <c r="AI29" s="98"/>
      <c r="AJ29" s="101"/>
    </row>
    <row r="30" spans="1:36" s="71" customFormat="1" ht="12.75" customHeight="1" x14ac:dyDescent="0.25">
      <c r="A30" s="74"/>
      <c r="C30" s="70"/>
      <c r="D30" s="70"/>
      <c r="Y30" s="98"/>
      <c r="Z30" s="99"/>
      <c r="AA30" s="98"/>
      <c r="AB30" s="98"/>
      <c r="AC30" s="98"/>
      <c r="AD30" s="98"/>
      <c r="AE30" s="98"/>
      <c r="AF30" s="98"/>
      <c r="AG30" s="101"/>
      <c r="AH30" s="100"/>
      <c r="AI30" s="101"/>
      <c r="AJ30" s="101"/>
    </row>
    <row r="31" spans="1:36" s="71" customFormat="1" ht="12.75" customHeight="1" x14ac:dyDescent="0.25">
      <c r="A31" s="74"/>
      <c r="C31" s="70"/>
      <c r="D31" s="70"/>
      <c r="X31" s="108"/>
      <c r="Y31" s="98"/>
      <c r="Z31" s="99"/>
      <c r="AA31" s="98"/>
      <c r="AB31" s="98"/>
      <c r="AC31" s="98"/>
      <c r="AD31" s="98"/>
      <c r="AE31" s="98"/>
      <c r="AF31" s="98"/>
      <c r="AG31" s="101"/>
      <c r="AH31" s="100"/>
      <c r="AI31" s="101"/>
      <c r="AJ31" s="101"/>
    </row>
    <row r="32" spans="1:36" s="71" customFormat="1" ht="12.75" customHeight="1" x14ac:dyDescent="0.25">
      <c r="A32" s="74"/>
      <c r="C32" s="70"/>
      <c r="D32" s="70"/>
      <c r="Y32" s="98"/>
      <c r="Z32" s="99"/>
      <c r="AA32" s="98"/>
      <c r="AB32" s="98"/>
      <c r="AC32" s="98"/>
      <c r="AD32" s="98"/>
      <c r="AE32" s="98"/>
      <c r="AF32" s="98"/>
      <c r="AG32" s="101"/>
      <c r="AH32" s="100"/>
      <c r="AI32" s="101"/>
      <c r="AJ32" s="101"/>
    </row>
    <row r="33" spans="1:36" s="71" customFormat="1" ht="12.75" customHeight="1" x14ac:dyDescent="0.25">
      <c r="A33" s="74"/>
      <c r="C33" s="70"/>
      <c r="D33" s="70"/>
      <c r="X33" s="108"/>
      <c r="Y33" s="98"/>
      <c r="Z33" s="99"/>
      <c r="AA33" s="98"/>
      <c r="AB33" s="98"/>
      <c r="AC33" s="98"/>
      <c r="AD33" s="98"/>
      <c r="AE33" s="98"/>
      <c r="AF33" s="98"/>
      <c r="AG33" s="101"/>
      <c r="AH33" s="100"/>
      <c r="AI33" s="101"/>
      <c r="AJ33" s="101"/>
    </row>
    <row r="34" spans="1:36" s="71" customFormat="1" ht="12.75" customHeight="1" x14ac:dyDescent="0.25">
      <c r="A34" s="74"/>
      <c r="C34" s="70"/>
      <c r="D34" s="70"/>
      <c r="Y34" s="98"/>
      <c r="Z34" s="99"/>
      <c r="AA34" s="98"/>
      <c r="AB34" s="98"/>
      <c r="AC34" s="98"/>
      <c r="AD34" s="98"/>
      <c r="AE34" s="98"/>
      <c r="AF34" s="98"/>
      <c r="AG34" s="101"/>
      <c r="AH34" s="100"/>
      <c r="AI34" s="101"/>
      <c r="AJ34" s="101"/>
    </row>
    <row r="35" spans="1:36" s="71" customFormat="1" ht="12.75" customHeight="1" x14ac:dyDescent="0.25">
      <c r="A35" s="74"/>
      <c r="C35" s="70"/>
      <c r="D35" s="70"/>
      <c r="Y35" s="98"/>
      <c r="Z35" s="99"/>
      <c r="AA35" s="98"/>
      <c r="AB35" s="98"/>
      <c r="AC35" s="98"/>
      <c r="AD35" s="98"/>
      <c r="AE35" s="98"/>
      <c r="AF35" s="98"/>
      <c r="AG35" s="101"/>
      <c r="AH35" s="100"/>
      <c r="AI35" s="101"/>
      <c r="AJ35" s="101"/>
    </row>
    <row r="36" spans="1:36" s="71" customFormat="1" ht="12.75" customHeight="1" x14ac:dyDescent="0.25">
      <c r="A36" s="74"/>
      <c r="C36" s="70"/>
      <c r="D36" s="70"/>
      <c r="Y36" s="98"/>
      <c r="Z36" s="99"/>
      <c r="AA36" s="98"/>
      <c r="AB36" s="98"/>
      <c r="AC36" s="98"/>
      <c r="AD36" s="98"/>
      <c r="AE36" s="98"/>
      <c r="AF36" s="98"/>
      <c r="AG36" s="101"/>
      <c r="AH36" s="100"/>
      <c r="AI36" s="101"/>
      <c r="AJ36" s="101"/>
    </row>
    <row r="37" spans="1:36" s="71" customFormat="1" ht="12.75" customHeight="1" x14ac:dyDescent="0.25">
      <c r="A37" s="74"/>
      <c r="C37" s="70"/>
      <c r="D37" s="70"/>
      <c r="Y37" s="98"/>
      <c r="Z37" s="99"/>
      <c r="AA37" s="98"/>
      <c r="AB37" s="98"/>
      <c r="AC37" s="98"/>
      <c r="AD37" s="98"/>
      <c r="AE37" s="98"/>
      <c r="AF37" s="98"/>
      <c r="AG37" s="101"/>
      <c r="AH37" s="100"/>
      <c r="AI37" s="101"/>
      <c r="AJ37" s="101"/>
    </row>
    <row r="38" spans="1:36" s="71" customFormat="1" ht="12.75" customHeight="1" x14ac:dyDescent="0.25">
      <c r="A38" s="74"/>
      <c r="C38" s="70"/>
      <c r="D38" s="70"/>
      <c r="Y38" s="98"/>
      <c r="Z38" s="99"/>
      <c r="AA38" s="98"/>
      <c r="AB38" s="98"/>
      <c r="AC38" s="98"/>
      <c r="AD38" s="98"/>
      <c r="AE38" s="98"/>
      <c r="AF38" s="98"/>
      <c r="AG38" s="101"/>
      <c r="AH38" s="100"/>
      <c r="AI38" s="101"/>
      <c r="AJ38" s="101"/>
    </row>
    <row r="39" spans="1:36" s="71" customFormat="1" ht="12.75" customHeight="1" x14ac:dyDescent="0.25">
      <c r="A39" s="74"/>
      <c r="C39" s="70"/>
      <c r="D39" s="70"/>
      <c r="X39" s="108"/>
      <c r="Y39" s="98"/>
      <c r="Z39" s="99"/>
      <c r="AA39" s="98"/>
      <c r="AB39" s="98"/>
      <c r="AC39" s="98"/>
      <c r="AD39" s="98"/>
      <c r="AE39" s="98"/>
      <c r="AF39" s="98"/>
      <c r="AG39" s="101"/>
      <c r="AH39" s="101"/>
      <c r="AI39" s="101"/>
      <c r="AJ39" s="101"/>
    </row>
    <row r="40" spans="1:36" s="71" customFormat="1" ht="12.75" customHeight="1" x14ac:dyDescent="0.25">
      <c r="A40" s="74"/>
      <c r="C40" s="70"/>
      <c r="D40" s="70"/>
      <c r="Y40" s="98"/>
      <c r="Z40" s="99"/>
      <c r="AA40" s="98"/>
      <c r="AB40" s="98"/>
      <c r="AC40" s="98"/>
      <c r="AD40" s="98"/>
      <c r="AE40" s="98"/>
      <c r="AF40" s="98"/>
      <c r="AG40" s="101"/>
      <c r="AH40" s="100"/>
      <c r="AI40" s="101"/>
      <c r="AJ40" s="101"/>
    </row>
    <row r="41" spans="1:36" s="71" customFormat="1" ht="12.75" customHeight="1" x14ac:dyDescent="0.25">
      <c r="A41" s="74"/>
      <c r="C41" s="70"/>
      <c r="D41" s="70"/>
      <c r="X41" s="108"/>
      <c r="Y41" s="98"/>
      <c r="Z41" s="99"/>
      <c r="AA41" s="98"/>
      <c r="AB41" s="98"/>
      <c r="AC41" s="98"/>
      <c r="AD41" s="98"/>
      <c r="AE41" s="98"/>
      <c r="AF41" s="98"/>
      <c r="AG41" s="101"/>
      <c r="AH41" s="100"/>
      <c r="AI41" s="101"/>
      <c r="AJ41" s="101"/>
    </row>
    <row r="42" spans="1:36" s="71" customFormat="1" ht="12.75" customHeight="1" x14ac:dyDescent="0.25">
      <c r="A42" s="74"/>
      <c r="C42" s="70"/>
      <c r="D42" s="70"/>
      <c r="Y42" s="98"/>
      <c r="Z42" s="99"/>
      <c r="AA42" s="98"/>
      <c r="AB42" s="98"/>
      <c r="AC42" s="98"/>
      <c r="AD42" s="98"/>
      <c r="AE42" s="98"/>
      <c r="AF42" s="98"/>
      <c r="AG42" s="101"/>
      <c r="AH42" s="100"/>
      <c r="AI42" s="101"/>
      <c r="AJ42" s="101"/>
    </row>
    <row r="43" spans="1:36" s="71" customFormat="1" ht="12.75" customHeight="1" x14ac:dyDescent="0.25">
      <c r="A43" s="74"/>
      <c r="C43" s="70"/>
      <c r="D43" s="70"/>
      <c r="X43" s="108"/>
      <c r="Y43" s="98"/>
      <c r="Z43" s="99"/>
      <c r="AA43" s="98"/>
      <c r="AB43" s="98"/>
      <c r="AC43" s="98"/>
      <c r="AD43" s="98"/>
      <c r="AE43" s="98"/>
      <c r="AF43" s="98"/>
      <c r="AG43" s="101"/>
      <c r="AH43" s="100"/>
      <c r="AI43" s="101"/>
      <c r="AJ43" s="101"/>
    </row>
    <row r="44" spans="1:36" s="71" customFormat="1" ht="12.75" customHeight="1" x14ac:dyDescent="0.25">
      <c r="A44" s="74"/>
      <c r="C44" s="70"/>
      <c r="D44" s="70"/>
      <c r="Y44" s="98"/>
      <c r="Z44" s="99"/>
      <c r="AA44" s="98"/>
      <c r="AB44" s="98"/>
      <c r="AC44" s="98"/>
      <c r="AD44" s="98"/>
      <c r="AE44" s="98"/>
      <c r="AF44" s="98"/>
      <c r="AG44" s="101"/>
      <c r="AH44" s="100"/>
      <c r="AI44" s="101"/>
      <c r="AJ44" s="101"/>
    </row>
    <row r="45" spans="1:36" s="71" customFormat="1" ht="12.75" customHeight="1" x14ac:dyDescent="0.25">
      <c r="A45" s="74"/>
      <c r="C45" s="70"/>
      <c r="D45" s="70"/>
      <c r="X45" s="108"/>
      <c r="Y45" s="98"/>
      <c r="Z45" s="99"/>
      <c r="AA45" s="98"/>
      <c r="AB45" s="98"/>
      <c r="AC45" s="98"/>
      <c r="AD45" s="98"/>
      <c r="AE45" s="98"/>
      <c r="AF45" s="98"/>
      <c r="AG45" s="101"/>
      <c r="AH45" s="100"/>
      <c r="AI45" s="101"/>
      <c r="AJ45" s="101"/>
    </row>
    <row r="46" spans="1:36" s="71" customFormat="1" ht="12.75" customHeight="1" x14ac:dyDescent="0.25">
      <c r="A46" s="74"/>
      <c r="C46" s="70"/>
      <c r="D46" s="70"/>
      <c r="Y46" s="98"/>
      <c r="Z46" s="99"/>
      <c r="AA46" s="98"/>
      <c r="AB46" s="98"/>
      <c r="AC46" s="98"/>
      <c r="AD46" s="98"/>
      <c r="AE46" s="98"/>
      <c r="AF46" s="98"/>
      <c r="AG46" s="101"/>
      <c r="AH46" s="100"/>
      <c r="AI46" s="101"/>
      <c r="AJ46" s="101"/>
    </row>
    <row r="47" spans="1:36" s="71" customFormat="1" ht="12.75" customHeight="1" x14ac:dyDescent="0.25">
      <c r="A47" s="74"/>
      <c r="C47" s="70"/>
      <c r="D47" s="70"/>
      <c r="X47" s="108"/>
      <c r="Y47" s="98"/>
      <c r="Z47" s="99"/>
      <c r="AA47" s="98"/>
      <c r="AB47" s="98"/>
      <c r="AC47" s="98"/>
      <c r="AD47" s="98"/>
      <c r="AE47" s="98"/>
      <c r="AF47" s="98"/>
      <c r="AG47" s="101"/>
      <c r="AH47" s="100"/>
      <c r="AI47" s="101"/>
      <c r="AJ47" s="101"/>
    </row>
    <row r="48" spans="1:36" s="71" customFormat="1" ht="12.75" customHeight="1" x14ac:dyDescent="0.25">
      <c r="A48" s="74"/>
      <c r="C48" s="70"/>
      <c r="D48" s="70"/>
      <c r="Y48" s="98"/>
      <c r="Z48" s="99"/>
      <c r="AA48" s="98"/>
      <c r="AB48" s="98"/>
      <c r="AC48" s="98"/>
      <c r="AD48" s="98"/>
      <c r="AE48" s="98"/>
      <c r="AF48" s="98"/>
      <c r="AG48" s="101"/>
      <c r="AH48" s="100"/>
      <c r="AI48" s="101"/>
      <c r="AJ48" s="101"/>
    </row>
    <row r="49" spans="1:36" s="71" customFormat="1" ht="12.75" customHeight="1" x14ac:dyDescent="0.25">
      <c r="A49" s="74"/>
      <c r="C49" s="70"/>
      <c r="D49" s="70"/>
      <c r="X49" s="79"/>
      <c r="Y49" s="98"/>
      <c r="Z49" s="99"/>
      <c r="AA49" s="98"/>
      <c r="AB49" s="98"/>
      <c r="AC49" s="98"/>
      <c r="AD49" s="98"/>
      <c r="AE49" s="98"/>
      <c r="AF49" s="98"/>
      <c r="AG49" s="101"/>
      <c r="AH49" s="100"/>
      <c r="AI49" s="101"/>
      <c r="AJ49" s="101"/>
    </row>
    <row r="50" spans="1:36" s="71" customFormat="1" ht="12.75" customHeight="1" x14ac:dyDescent="0.25">
      <c r="A50" s="74"/>
      <c r="C50" s="70"/>
      <c r="D50" s="70"/>
      <c r="X50" s="76"/>
      <c r="Y50" s="98"/>
      <c r="Z50" s="99"/>
      <c r="AA50" s="98"/>
      <c r="AB50" s="98"/>
      <c r="AC50" s="98"/>
      <c r="AD50" s="98"/>
      <c r="AE50" s="98"/>
      <c r="AF50" s="98"/>
      <c r="AG50" s="101"/>
      <c r="AH50" s="100"/>
      <c r="AI50" s="101"/>
      <c r="AJ50" s="101"/>
    </row>
    <row r="51" spans="1:36" ht="12.75" customHeight="1" x14ac:dyDescent="0.25">
      <c r="X51" s="8"/>
      <c r="Y51" s="88"/>
      <c r="Z51" s="88"/>
      <c r="AA51" s="94"/>
      <c r="AB51" s="94"/>
      <c r="AC51" s="94"/>
      <c r="AD51" s="94"/>
      <c r="AE51" s="94"/>
      <c r="AF51" s="94"/>
      <c r="AG51" s="88"/>
      <c r="AH51" s="88"/>
      <c r="AI51" s="88"/>
      <c r="AJ51" s="88"/>
    </row>
    <row r="52" spans="1:36" ht="12.75" customHeight="1" x14ac:dyDescent="0.25">
      <c r="X52" s="76"/>
      <c r="Y52" s="98"/>
      <c r="Z52" s="99"/>
      <c r="AA52" s="94"/>
      <c r="AB52" s="94"/>
      <c r="AC52" s="94"/>
      <c r="AD52" s="94"/>
      <c r="AE52" s="94"/>
      <c r="AF52" s="94"/>
      <c r="AG52" s="88"/>
      <c r="AH52" s="100"/>
      <c r="AI52" s="88"/>
      <c r="AJ52" s="88"/>
    </row>
    <row r="53" spans="1:36" ht="12.75" customHeight="1" x14ac:dyDescent="0.25">
      <c r="Y53" s="88"/>
      <c r="Z53" s="88"/>
      <c r="AA53" s="94"/>
      <c r="AB53" s="94"/>
      <c r="AC53" s="94"/>
      <c r="AD53" s="94"/>
      <c r="AE53" s="94"/>
      <c r="AF53" s="94"/>
      <c r="AG53" s="88"/>
      <c r="AH53" s="88"/>
      <c r="AI53" s="88"/>
      <c r="AJ53" s="88"/>
    </row>
    <row r="54" spans="1:36" ht="12.75" customHeight="1" x14ac:dyDescent="0.25">
      <c r="Y54" s="88"/>
      <c r="Z54" s="88"/>
      <c r="AA54" s="94"/>
      <c r="AB54" s="94"/>
      <c r="AC54" s="94"/>
      <c r="AD54" s="94"/>
      <c r="AE54" s="94"/>
      <c r="AF54" s="94"/>
      <c r="AG54" s="88"/>
      <c r="AH54" s="88"/>
      <c r="AI54" s="88"/>
      <c r="AJ54" s="88"/>
    </row>
    <row r="55" spans="1:36" ht="12.75" customHeight="1" x14ac:dyDescent="0.25">
      <c r="Y55" s="88"/>
      <c r="Z55" s="88"/>
      <c r="AA55" s="94"/>
      <c r="AB55" s="94"/>
      <c r="AC55" s="94"/>
      <c r="AD55" s="94"/>
      <c r="AE55" s="94"/>
      <c r="AF55" s="94"/>
      <c r="AG55" s="88"/>
      <c r="AH55" s="88"/>
      <c r="AI55" s="88"/>
      <c r="AJ55" s="88"/>
    </row>
    <row r="56" spans="1:36" ht="12.75" customHeight="1" x14ac:dyDescent="0.25">
      <c r="Y56" s="88"/>
      <c r="Z56" s="88"/>
      <c r="AA56" s="94"/>
      <c r="AB56" s="94"/>
      <c r="AC56" s="94"/>
      <c r="AD56" s="94"/>
      <c r="AE56" s="94"/>
      <c r="AF56" s="94"/>
      <c r="AG56" s="88"/>
      <c r="AH56" s="88"/>
      <c r="AI56" s="88"/>
      <c r="AJ56" s="88"/>
    </row>
    <row r="57" spans="1:36" ht="12.75" customHeight="1" x14ac:dyDescent="0.25">
      <c r="Y57" s="88"/>
      <c r="Z57" s="88"/>
      <c r="AA57" s="94"/>
      <c r="AB57" s="94"/>
      <c r="AC57" s="94"/>
      <c r="AD57" s="94"/>
      <c r="AE57" s="94"/>
      <c r="AF57" s="94"/>
      <c r="AG57" s="88"/>
      <c r="AH57" s="88"/>
      <c r="AI57" s="88"/>
      <c r="AJ57" s="88"/>
    </row>
    <row r="58" spans="1:36" ht="12.75" customHeight="1" x14ac:dyDescent="0.25">
      <c r="Y58" s="88"/>
      <c r="Z58" s="88"/>
      <c r="AA58" s="94"/>
      <c r="AB58" s="94"/>
      <c r="AC58" s="94"/>
      <c r="AD58" s="94"/>
      <c r="AE58" s="94"/>
      <c r="AF58" s="94"/>
      <c r="AG58" s="88"/>
      <c r="AH58" s="88"/>
      <c r="AI58" s="88"/>
      <c r="AJ58" s="88"/>
    </row>
    <row r="59" spans="1:36" ht="12.75" customHeight="1" x14ac:dyDescent="0.25">
      <c r="Y59" s="88"/>
      <c r="Z59" s="88"/>
      <c r="AA59" s="94"/>
      <c r="AB59" s="94"/>
      <c r="AC59" s="94"/>
      <c r="AD59" s="94"/>
      <c r="AE59" s="94"/>
      <c r="AF59" s="94"/>
      <c r="AG59" s="88"/>
      <c r="AH59" s="88"/>
      <c r="AI59" s="88"/>
      <c r="AJ59" s="88"/>
    </row>
    <row r="60" spans="1:36" ht="12.75" customHeight="1" x14ac:dyDescent="0.25">
      <c r="Y60" s="88"/>
      <c r="Z60" s="88"/>
      <c r="AA60" s="94"/>
      <c r="AB60" s="94"/>
      <c r="AC60" s="94"/>
      <c r="AD60" s="94"/>
      <c r="AE60" s="94"/>
      <c r="AF60" s="94"/>
      <c r="AG60" s="88"/>
      <c r="AH60" s="88"/>
      <c r="AI60" s="88"/>
      <c r="AJ60" s="88"/>
    </row>
    <row r="61" spans="1:36" ht="12.75" customHeight="1" x14ac:dyDescent="0.25">
      <c r="Y61" s="88"/>
      <c r="Z61" s="88"/>
      <c r="AA61" s="94"/>
      <c r="AB61" s="94"/>
      <c r="AC61" s="94"/>
      <c r="AD61" s="94"/>
      <c r="AE61" s="94"/>
      <c r="AF61" s="94"/>
      <c r="AG61" s="88"/>
      <c r="AH61" s="88"/>
      <c r="AI61" s="88"/>
      <c r="AJ61" s="88"/>
    </row>
    <row r="62" spans="1:36" ht="12.75" customHeight="1" x14ac:dyDescent="0.25">
      <c r="Y62" s="88"/>
      <c r="Z62" s="88"/>
      <c r="AA62" s="94"/>
      <c r="AB62" s="94"/>
      <c r="AC62" s="94"/>
      <c r="AD62" s="94"/>
      <c r="AE62" s="94"/>
      <c r="AF62" s="94"/>
      <c r="AG62" s="88"/>
      <c r="AH62" s="88"/>
      <c r="AI62" s="88"/>
      <c r="AJ62" s="88"/>
    </row>
    <row r="63" spans="1:36" ht="12.75" customHeight="1" x14ac:dyDescent="0.25">
      <c r="Y63" s="88"/>
      <c r="Z63" s="88"/>
      <c r="AA63" s="94"/>
      <c r="AB63" s="94"/>
      <c r="AC63" s="94"/>
      <c r="AD63" s="94"/>
      <c r="AE63" s="94"/>
      <c r="AF63" s="94"/>
      <c r="AG63" s="88"/>
      <c r="AH63" s="88"/>
      <c r="AI63" s="88"/>
      <c r="AJ63" s="88"/>
    </row>
    <row r="64" spans="1:36" ht="12.75" customHeight="1" x14ac:dyDescent="0.25">
      <c r="Y64" s="88"/>
      <c r="Z64" s="88"/>
      <c r="AA64" s="94"/>
      <c r="AB64" s="94"/>
      <c r="AC64" s="94"/>
      <c r="AD64" s="94"/>
      <c r="AE64" s="94"/>
      <c r="AF64" s="94"/>
      <c r="AG64" s="88"/>
      <c r="AH64" s="88"/>
      <c r="AI64" s="88"/>
      <c r="AJ64" s="88"/>
    </row>
    <row r="65" spans="25:36" ht="12.75" customHeight="1" x14ac:dyDescent="0.25">
      <c r="Y65" s="88"/>
      <c r="Z65" s="88"/>
      <c r="AA65" s="94"/>
      <c r="AB65" s="94"/>
      <c r="AC65" s="94"/>
      <c r="AD65" s="94"/>
      <c r="AE65" s="94"/>
      <c r="AF65" s="94"/>
      <c r="AG65" s="88"/>
      <c r="AH65" s="88"/>
      <c r="AI65" s="88"/>
      <c r="AJ65" s="88"/>
    </row>
    <row r="66" spans="25:36" ht="12.75" customHeight="1" x14ac:dyDescent="0.25">
      <c r="Y66" s="88"/>
      <c r="Z66" s="88"/>
      <c r="AA66" s="94"/>
      <c r="AB66" s="94"/>
      <c r="AC66" s="94"/>
      <c r="AD66" s="94"/>
      <c r="AE66" s="94"/>
      <c r="AF66" s="94"/>
      <c r="AG66" s="88"/>
      <c r="AH66" s="88"/>
      <c r="AI66" s="88"/>
      <c r="AJ66" s="88"/>
    </row>
  </sheetData>
  <sortState ref="A12:AJ23">
    <sortCondition ref="A12"/>
  </sortState>
  <mergeCells count="26">
    <mergeCell ref="U10:U11"/>
    <mergeCell ref="V10:V11"/>
    <mergeCell ref="W10:W11"/>
    <mergeCell ref="A1:W1"/>
    <mergeCell ref="A2:W2"/>
    <mergeCell ref="A3:W3"/>
    <mergeCell ref="A6:W6"/>
    <mergeCell ref="A7:B7"/>
    <mergeCell ref="F7:N7"/>
    <mergeCell ref="A4:W4"/>
    <mergeCell ref="A5:W5"/>
    <mergeCell ref="F9:G9"/>
    <mergeCell ref="A8:B8"/>
    <mergeCell ref="G10:G11"/>
    <mergeCell ref="N10:S10"/>
    <mergeCell ref="A10:A11"/>
    <mergeCell ref="A26:C26"/>
    <mergeCell ref="A28:C28"/>
    <mergeCell ref="G26:T26"/>
    <mergeCell ref="G28:T28"/>
    <mergeCell ref="T10:T11"/>
    <mergeCell ref="B10:B11"/>
    <mergeCell ref="C10:C11"/>
    <mergeCell ref="D10:D11"/>
    <mergeCell ref="E10:E11"/>
    <mergeCell ref="F10:F11"/>
  </mergeCells>
  <phoneticPr fontId="1" type="noConversion"/>
  <printOptions horizontalCentered="1"/>
  <pageMargins left="0" right="0" top="0.78740157480314965" bottom="0.19685039370078741" header="0.51181102362204722" footer="0.19685039370078741"/>
  <pageSetup paperSize="9" scale="8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workbookViewId="0">
      <selection activeCell="D16" sqref="D16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1298</v>
      </c>
      <c r="B5" s="1229"/>
      <c r="C5" s="981"/>
      <c r="D5" s="2"/>
      <c r="G5" s="1165" t="s">
        <v>1313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20.100000000000001" customHeight="1" x14ac:dyDescent="0.25">
      <c r="A9" s="496" t="s">
        <v>41</v>
      </c>
      <c r="B9" s="478"/>
      <c r="C9" s="497"/>
      <c r="D9" s="498" t="s">
        <v>1417</v>
      </c>
      <c r="E9" s="480"/>
      <c r="F9" s="480"/>
      <c r="G9" s="480"/>
      <c r="H9" s="480"/>
      <c r="I9" s="499"/>
    </row>
    <row r="10" spans="1:12" ht="20.100000000000001" customHeight="1" x14ac:dyDescent="0.25">
      <c r="A10" s="500" t="s">
        <v>42</v>
      </c>
      <c r="B10" s="331"/>
      <c r="C10" s="463"/>
      <c r="D10" s="464" t="s">
        <v>1396</v>
      </c>
      <c r="E10" s="330"/>
      <c r="F10" s="330"/>
      <c r="G10" s="330"/>
      <c r="H10" s="330"/>
      <c r="I10" s="507"/>
    </row>
    <row r="11" spans="1:12" ht="20.100000000000001" customHeight="1" x14ac:dyDescent="0.25">
      <c r="A11" s="500" t="s">
        <v>43</v>
      </c>
      <c r="B11" s="331"/>
      <c r="C11" s="463"/>
      <c r="D11" s="464" t="s">
        <v>1454</v>
      </c>
      <c r="E11" s="330"/>
      <c r="F11" s="330"/>
      <c r="G11" s="330"/>
      <c r="H11" s="330"/>
      <c r="I11" s="507"/>
    </row>
    <row r="12" spans="1:12" ht="20.100000000000001" customHeight="1" x14ac:dyDescent="0.25">
      <c r="A12" s="500" t="s">
        <v>44</v>
      </c>
      <c r="B12" s="331"/>
      <c r="C12" s="463"/>
      <c r="D12" s="464" t="s">
        <v>1320</v>
      </c>
      <c r="E12" s="330"/>
      <c r="F12" s="330"/>
      <c r="G12" s="330"/>
      <c r="H12" s="330"/>
      <c r="I12" s="507"/>
    </row>
    <row r="13" spans="1:12" ht="20.100000000000001" customHeight="1" x14ac:dyDescent="0.25">
      <c r="A13" s="500"/>
      <c r="B13" s="1005" t="s">
        <v>48</v>
      </c>
      <c r="C13" s="463"/>
      <c r="D13" s="464"/>
      <c r="E13" s="330"/>
      <c r="F13" s="330"/>
      <c r="G13" s="330"/>
      <c r="H13" s="330"/>
      <c r="I13" s="507"/>
    </row>
    <row r="14" spans="1:12" ht="20.100000000000001" customHeight="1" x14ac:dyDescent="0.25">
      <c r="A14" s="500" t="s">
        <v>41</v>
      </c>
      <c r="B14" s="331"/>
      <c r="C14" s="463"/>
      <c r="D14" s="464" t="s">
        <v>1332</v>
      </c>
      <c r="E14" s="330"/>
      <c r="F14" s="330"/>
      <c r="G14" s="330"/>
      <c r="H14" s="330"/>
      <c r="I14" s="507"/>
    </row>
    <row r="15" spans="1:12" ht="20.100000000000001" customHeight="1" x14ac:dyDescent="0.25">
      <c r="A15" s="500" t="s">
        <v>42</v>
      </c>
      <c r="B15" s="331"/>
      <c r="C15" s="463"/>
      <c r="D15" s="464" t="s">
        <v>1455</v>
      </c>
      <c r="E15" s="330"/>
      <c r="F15" s="330"/>
      <c r="G15" s="330"/>
      <c r="H15" s="330"/>
      <c r="I15" s="507"/>
    </row>
    <row r="16" spans="1:12" ht="20.100000000000001" customHeight="1" x14ac:dyDescent="0.25">
      <c r="A16" s="500" t="s">
        <v>43</v>
      </c>
      <c r="B16" s="331"/>
      <c r="C16" s="463"/>
      <c r="D16" s="464" t="s">
        <v>1372</v>
      </c>
      <c r="E16" s="330"/>
      <c r="F16" s="330"/>
      <c r="G16" s="330"/>
      <c r="H16" s="330"/>
      <c r="I16" s="507"/>
    </row>
    <row r="17" spans="1:10" ht="20.100000000000001" customHeight="1" thickBot="1" x14ac:dyDescent="0.3">
      <c r="A17" s="501" t="s">
        <v>44</v>
      </c>
      <c r="B17" s="489"/>
      <c r="C17" s="511"/>
      <c r="D17" s="512" t="s">
        <v>1385</v>
      </c>
      <c r="E17" s="491"/>
      <c r="F17" s="491"/>
      <c r="G17" s="491"/>
      <c r="H17" s="491"/>
      <c r="I17" s="513"/>
    </row>
    <row r="18" spans="1:10" x14ac:dyDescent="0.25">
      <c r="A18" s="34"/>
      <c r="B18" s="39"/>
      <c r="C18" s="456"/>
      <c r="D18" s="47"/>
      <c r="E18" s="34"/>
      <c r="F18" s="34"/>
      <c r="G18" s="34"/>
      <c r="H18" s="34"/>
      <c r="I18" s="40"/>
    </row>
    <row r="19" spans="1:10" ht="15.6" x14ac:dyDescent="0.3">
      <c r="A19" s="984" t="s">
        <v>72</v>
      </c>
      <c r="D19" s="984" t="s">
        <v>67</v>
      </c>
      <c r="E19" s="984"/>
      <c r="J19" s="18"/>
    </row>
    <row r="20" spans="1:10" ht="15.6" x14ac:dyDescent="0.3">
      <c r="A20" s="984" t="s">
        <v>65</v>
      </c>
      <c r="B20" s="1"/>
      <c r="D20" s="984" t="s">
        <v>66</v>
      </c>
      <c r="E20" s="984"/>
      <c r="I20" s="18"/>
      <c r="J20" s="18"/>
    </row>
    <row r="21" spans="1:10" x14ac:dyDescent="0.25">
      <c r="J21" s="18"/>
    </row>
    <row r="22" spans="1:10" x14ac:dyDescent="0.25">
      <c r="J22" s="18"/>
    </row>
    <row r="23" spans="1:10" x14ac:dyDescent="0.25">
      <c r="J23" s="18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ht="15.75" customHeight="1" x14ac:dyDescent="0.25">
      <c r="A27" s="34"/>
      <c r="B27" s="35"/>
      <c r="C27" s="36"/>
      <c r="D27" s="37"/>
      <c r="E27" s="34"/>
      <c r="F27" s="34"/>
      <c r="G27" s="34"/>
      <c r="H27" s="34"/>
      <c r="I27" s="36"/>
    </row>
    <row r="28" spans="1:10" ht="15.75" customHeight="1" x14ac:dyDescent="0.25">
      <c r="A28" s="34"/>
      <c r="B28" s="35"/>
      <c r="C28" s="36"/>
      <c r="D28" s="37"/>
      <c r="E28" s="34"/>
      <c r="F28" s="34"/>
      <c r="G28" s="34"/>
      <c r="H28" s="34"/>
      <c r="I28" s="36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67"/>
  <sheetViews>
    <sheetView topLeftCell="A16" workbookViewId="0">
      <selection activeCell="G28" sqref="G28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09"/>
      <c r="K1" s="109"/>
      <c r="L1" s="109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09"/>
      <c r="K2" s="109"/>
      <c r="L2" s="109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291"/>
      <c r="K3" s="291"/>
      <c r="L3" s="291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109"/>
      <c r="K4" s="109"/>
      <c r="L4" s="109"/>
    </row>
    <row r="5" spans="1:12" ht="13.8" x14ac:dyDescent="0.25">
      <c r="A5" s="1229" t="s">
        <v>74</v>
      </c>
      <c r="B5" s="1229"/>
      <c r="C5" s="1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11"/>
      <c r="D6" s="2"/>
      <c r="E6" s="1224" t="s">
        <v>1309</v>
      </c>
      <c r="F6" s="1224"/>
      <c r="G6" s="1224"/>
      <c r="H6" s="454"/>
      <c r="I6" s="1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Чудин Сергей</v>
      </c>
      <c r="C9" s="497">
        <f>VLOOKUP($E9,УЧАСТНИКИ!$A$5:$K$1101,4,FALSE)</f>
        <v>1986</v>
      </c>
      <c r="D9" s="498" t="str">
        <f>VLOOKUP($E9,УЧАСТНИКИ!$A$5:$K$1101,5,FALSE)</f>
        <v>Шарыпово</v>
      </c>
      <c r="E9" s="480" t="s">
        <v>251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Осадчий Константин</v>
      </c>
      <c r="C10" s="463">
        <f>VLOOKUP($E10,УЧАСТНИКИ!$A$5:$K$1101,4,FALSE)</f>
        <v>2001</v>
      </c>
      <c r="D10" s="464" t="str">
        <f>VLOOKUP($E10,УЧАСТНИКИ!$A$5:$K$1101,5,FALSE)</f>
        <v>Ачинск</v>
      </c>
      <c r="E10" s="330" t="s">
        <v>130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Петров Михаил</v>
      </c>
      <c r="C11" s="463">
        <f>VLOOKUP($E11,УЧАСТНИКИ!$A$5:$K$1101,4,FALSE)</f>
        <v>2000</v>
      </c>
      <c r="D11" s="464" t="str">
        <f>VLOOKUP($E11,УЧАСТНИКИ!$A$5:$K$1101,5,FALSE)</f>
        <v>Минусинск</v>
      </c>
      <c r="E11" s="330" t="s">
        <v>1438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Квашин Игорь</v>
      </c>
      <c r="C12" s="463">
        <f>VLOOKUP($E12,УЧАСТНИКИ!$A$5:$K$1101,4,FALSE)</f>
        <v>2006</v>
      </c>
      <c r="D12" s="464" t="str">
        <f>VLOOKUP($E12,УЧАСТНИКИ!$A$5:$K$1101,5,FALSE)</f>
        <v>Сосновоборск</v>
      </c>
      <c r="E12" s="330" t="s">
        <v>1334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Горбачев Евгений</v>
      </c>
      <c r="C13" s="463">
        <f>VLOOKUP($E13,УЧАСТНИКИ!$A$5:$K$1101,4,FALSE)</f>
        <v>1986</v>
      </c>
      <c r="D13" s="464" t="str">
        <f>VLOOKUP($E13,УЧАСТНИКИ!$A$5:$K$1101,5,FALSE)</f>
        <v>Назарово</v>
      </c>
      <c r="E13" s="330" t="s">
        <v>1305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/>
      <c r="C14" s="463"/>
      <c r="D14" s="464"/>
      <c r="E14" s="330"/>
      <c r="F14" s="330"/>
      <c r="G14" s="330"/>
      <c r="H14" s="330"/>
      <c r="I14" s="507"/>
    </row>
    <row r="15" spans="1:12" ht="15.9" customHeight="1" x14ac:dyDescent="0.25">
      <c r="A15" s="500"/>
      <c r="B15" s="978" t="s">
        <v>48</v>
      </c>
      <c r="C15" s="463"/>
      <c r="D15" s="464"/>
      <c r="E15" s="330"/>
      <c r="F15" s="330"/>
      <c r="G15" s="330"/>
      <c r="H15" s="330"/>
      <c r="I15" s="507"/>
    </row>
    <row r="16" spans="1:12" ht="15.9" customHeight="1" x14ac:dyDescent="0.25">
      <c r="A16" s="500" t="s">
        <v>40</v>
      </c>
      <c r="B16" s="331" t="str">
        <f>VLOOKUP($E16,УЧАСТНИКИ!$A$5:$K$1101,3,FALSE)</f>
        <v xml:space="preserve">Гумнов Максим </v>
      </c>
      <c r="C16" s="463">
        <f>VLOOKUP($E16,УЧАСТНИКИ!$A$5:$K$1101,4,FALSE)</f>
        <v>2003</v>
      </c>
      <c r="D16" s="464" t="str">
        <f>VLOOKUP($E16,УЧАСТНИКИ!$A$5:$K$1101,5,FALSE)</f>
        <v>Назарово</v>
      </c>
      <c r="E16" s="330" t="s">
        <v>255</v>
      </c>
      <c r="F16" s="330"/>
      <c r="G16" s="330"/>
      <c r="H16" s="330"/>
      <c r="I16" s="507"/>
    </row>
    <row r="17" spans="1:10" ht="15.9" customHeight="1" x14ac:dyDescent="0.25">
      <c r="A17" s="500" t="s">
        <v>41</v>
      </c>
      <c r="B17" s="331" t="str">
        <f>VLOOKUP($E17,УЧАСТНИКИ!$A$5:$K$1101,3,FALSE)</f>
        <v>Спиридонов Иван</v>
      </c>
      <c r="C17" s="463">
        <f>VLOOKUP($E17,УЧАСТНИКИ!$A$5:$K$1101,4,FALSE)</f>
        <v>2006</v>
      </c>
      <c r="D17" s="464" t="str">
        <f>VLOOKUP($E17,УЧАСТНИКИ!$A$5:$K$1101,5,FALSE)</f>
        <v>Лесосибирск</v>
      </c>
      <c r="E17" s="330" t="s">
        <v>1439</v>
      </c>
      <c r="F17" s="330"/>
      <c r="G17" s="330"/>
      <c r="H17" s="330"/>
      <c r="I17" s="507"/>
    </row>
    <row r="18" spans="1:10" ht="15.9" customHeight="1" x14ac:dyDescent="0.25">
      <c r="A18" s="500" t="s">
        <v>42</v>
      </c>
      <c r="B18" s="331" t="str">
        <f>VLOOKUP($E18,УЧАСТНИКИ!$A$5:$K$1101,3,FALSE)</f>
        <v>Тигунцев Андрей</v>
      </c>
      <c r="C18" s="463">
        <f>VLOOKUP($E18,УЧАСТНИКИ!$A$5:$K$1101,4,FALSE)</f>
        <v>2003</v>
      </c>
      <c r="D18" s="464" t="str">
        <f>VLOOKUP($E18,УЧАСТНИКИ!$A$5:$K$1101,5,FALSE)</f>
        <v>Сосновоборск</v>
      </c>
      <c r="E18" s="330" t="s">
        <v>1440</v>
      </c>
      <c r="F18" s="330"/>
      <c r="G18" s="330"/>
      <c r="H18" s="330"/>
      <c r="I18" s="507"/>
    </row>
    <row r="19" spans="1:10" ht="15.9" customHeight="1" x14ac:dyDescent="0.25">
      <c r="A19" s="500" t="s">
        <v>43</v>
      </c>
      <c r="B19" s="331" t="str">
        <f>VLOOKUP($E19,УЧАСТНИКИ!$A$5:$K$1101,3,FALSE)</f>
        <v>Смольков Владислав</v>
      </c>
      <c r="C19" s="463">
        <f>VLOOKUP($E19,УЧАСТНИКИ!$A$5:$K$1101,4,FALSE)</f>
        <v>2005</v>
      </c>
      <c r="D19" s="464" t="str">
        <f>VLOOKUP($E19,УЧАСТНИКИ!$A$5:$K$1101,5,FALSE)</f>
        <v>ЗАТО Железногорск</v>
      </c>
      <c r="E19" s="330" t="s">
        <v>287</v>
      </c>
      <c r="F19" s="330"/>
      <c r="G19" s="330"/>
      <c r="H19" s="330"/>
      <c r="I19" s="507"/>
    </row>
    <row r="20" spans="1:10" ht="15.9" customHeight="1" x14ac:dyDescent="0.25">
      <c r="A20" s="500" t="s">
        <v>44</v>
      </c>
      <c r="B20" s="331" t="str">
        <f>VLOOKUP($E20,УЧАСТНИКИ!$A$5:$K$1101,3,FALSE)</f>
        <v>Колмаков Влаадислав</v>
      </c>
      <c r="C20" s="463">
        <f>VLOOKUP($E20,УЧАСТНИКИ!$A$5:$K$1101,4,FALSE)</f>
        <v>2006</v>
      </c>
      <c r="D20" s="464" t="str">
        <f>VLOOKUP($E20,УЧАСТНИКИ!$A$5:$K$1101,5,FALSE)</f>
        <v>Минусинск</v>
      </c>
      <c r="E20" s="330" t="s">
        <v>1402</v>
      </c>
      <c r="F20" s="330"/>
      <c r="G20" s="330"/>
      <c r="H20" s="330"/>
      <c r="I20" s="507"/>
    </row>
    <row r="21" spans="1:10" ht="15.9" customHeight="1" x14ac:dyDescent="0.25">
      <c r="A21" s="500"/>
      <c r="B21" s="331"/>
      <c r="C21" s="463"/>
      <c r="D21" s="464"/>
      <c r="E21" s="330"/>
      <c r="F21" s="330"/>
      <c r="G21" s="330"/>
      <c r="H21" s="330"/>
      <c r="I21" s="507"/>
    </row>
    <row r="22" spans="1:10" ht="15.9" customHeight="1" x14ac:dyDescent="0.25">
      <c r="A22" s="500"/>
      <c r="B22" s="978" t="s">
        <v>49</v>
      </c>
      <c r="C22" s="463"/>
      <c r="D22" s="464"/>
      <c r="E22" s="330"/>
      <c r="F22" s="330"/>
      <c r="G22" s="330"/>
      <c r="H22" s="330"/>
      <c r="I22" s="507"/>
    </row>
    <row r="23" spans="1:10" ht="15.9" customHeight="1" x14ac:dyDescent="0.25">
      <c r="A23" s="500" t="s">
        <v>40</v>
      </c>
      <c r="B23" s="331" t="str">
        <f>VLOOKUP($E23,УЧАСТНИКИ!$A$5:$K$1101,3,FALSE)</f>
        <v>Сидельников Александр</v>
      </c>
      <c r="C23" s="463">
        <f>VLOOKUP($E23,УЧАСТНИКИ!$A$5:$K$1101,4,FALSE)</f>
        <v>2006</v>
      </c>
      <c r="D23" s="464" t="str">
        <f>VLOOKUP($E23,УЧАСТНИКИ!$A$5:$K$1101,5,FALSE)</f>
        <v>Шарыпово</v>
      </c>
      <c r="E23" s="330" t="s">
        <v>248</v>
      </c>
      <c r="F23" s="330"/>
      <c r="G23" s="330"/>
      <c r="H23" s="330"/>
      <c r="I23" s="507"/>
    </row>
    <row r="24" spans="1:10" ht="15.9" customHeight="1" x14ac:dyDescent="0.25">
      <c r="A24" s="500" t="s">
        <v>41</v>
      </c>
      <c r="B24" s="331" t="str">
        <f>VLOOKUP($E24,УЧАСТНИКИ!$A$5:$K$1101,3,FALSE)</f>
        <v>Усков Дмитрий</v>
      </c>
      <c r="C24" s="463">
        <f>VLOOKUP($E24,УЧАСТНИКИ!$A$5:$K$1101,4,FALSE)</f>
        <v>1999</v>
      </c>
      <c r="D24" s="464" t="str">
        <f>VLOOKUP($E24,УЧАСТНИКИ!$A$5:$K$1101,5,FALSE)</f>
        <v>Минусинск</v>
      </c>
      <c r="E24" s="330" t="s">
        <v>1410</v>
      </c>
      <c r="F24" s="330"/>
      <c r="G24" s="330"/>
      <c r="H24" s="330"/>
      <c r="I24" s="507"/>
    </row>
    <row r="25" spans="1:10" ht="15.9" customHeight="1" x14ac:dyDescent="0.25">
      <c r="A25" s="500" t="s">
        <v>42</v>
      </c>
      <c r="B25" s="331" t="str">
        <f>VLOOKUP($E25,УЧАСТНИКИ!$A$5:$K$1101,3,FALSE)</f>
        <v>Винидиктов Дмитрий</v>
      </c>
      <c r="C25" s="463">
        <f>VLOOKUP($E25,УЧАСТНИКИ!$A$5:$K$1101,4,FALSE)</f>
        <v>2000</v>
      </c>
      <c r="D25" s="464" t="str">
        <f>VLOOKUP($E25,УЧАСТНИКИ!$A$5:$K$1101,5,FALSE)</f>
        <v>Назарово</v>
      </c>
      <c r="E25" s="330" t="s">
        <v>1294</v>
      </c>
      <c r="F25" s="330"/>
      <c r="G25" s="330"/>
      <c r="H25" s="330"/>
      <c r="I25" s="507"/>
    </row>
    <row r="26" spans="1:10" ht="15.9" customHeight="1" x14ac:dyDescent="0.25">
      <c r="A26" s="500" t="s">
        <v>43</v>
      </c>
      <c r="B26" s="331" t="str">
        <f>VLOOKUP($E26,УЧАСТНИКИ!$A$5:$K$1101,3,FALSE)</f>
        <v>Ершов Иван</v>
      </c>
      <c r="C26" s="463">
        <f>VLOOKUP($E26,УЧАСТНИКИ!$A$5:$K$1101,4,FALSE)</f>
        <v>2003</v>
      </c>
      <c r="D26" s="464" t="str">
        <f>VLOOKUP($E26,УЧАСТНИКИ!$A$5:$K$1101,5,FALSE)</f>
        <v>ЗАТО Железногорск</v>
      </c>
      <c r="E26" s="330" t="s">
        <v>289</v>
      </c>
      <c r="F26" s="330"/>
      <c r="G26" s="330"/>
      <c r="H26" s="330"/>
      <c r="I26" s="507"/>
    </row>
    <row r="27" spans="1:10" ht="15.9" customHeight="1" x14ac:dyDescent="0.25">
      <c r="A27" s="500" t="s">
        <v>44</v>
      </c>
      <c r="B27" s="331" t="str">
        <f>VLOOKUP($E27,УЧАСТНИКИ!$A$5:$K$1101,3,FALSE)</f>
        <v>Лупенко Сергей</v>
      </c>
      <c r="C27" s="463">
        <f>VLOOKUP($E27,УЧАСТНИКИ!$A$5:$K$1101,4,FALSE)</f>
        <v>1998</v>
      </c>
      <c r="D27" s="464" t="str">
        <f>VLOOKUP($E27,УЧАСТНИКИ!$A$5:$K$1101,5,FALSE)</f>
        <v>Лесосибирск</v>
      </c>
      <c r="E27" s="330" t="s">
        <v>1377</v>
      </c>
      <c r="F27" s="330"/>
      <c r="G27" s="330"/>
      <c r="H27" s="330"/>
      <c r="I27" s="507"/>
    </row>
    <row r="28" spans="1:10" ht="15.9" customHeight="1" x14ac:dyDescent="0.25">
      <c r="A28" s="500" t="s">
        <v>45</v>
      </c>
      <c r="B28" s="331" t="str">
        <f>VLOOKUP($E28,УЧАСТНИКИ!$A$5:$K$1101,3,FALSE)</f>
        <v>Квашин Илья</v>
      </c>
      <c r="C28" s="463">
        <f>VLOOKUP($E28,УЧАСТНИКИ!$A$5:$K$1101,4,FALSE)</f>
        <v>2006</v>
      </c>
      <c r="D28" s="464" t="str">
        <f>VLOOKUP($E28,УЧАСТНИКИ!$A$5:$K$1101,5,FALSE)</f>
        <v>Сосновоборск</v>
      </c>
      <c r="E28" s="330" t="s">
        <v>1330</v>
      </c>
      <c r="F28" s="330"/>
      <c r="G28" s="330"/>
      <c r="H28" s="330"/>
      <c r="I28" s="507"/>
    </row>
    <row r="29" spans="1:10" ht="15.9" customHeight="1" thickBot="1" x14ac:dyDescent="0.3">
      <c r="A29" s="501"/>
      <c r="B29" s="489"/>
      <c r="C29" s="511"/>
      <c r="D29" s="512"/>
      <c r="E29" s="491"/>
      <c r="F29" s="491"/>
      <c r="G29" s="491"/>
      <c r="H29" s="491"/>
      <c r="I29" s="513"/>
    </row>
    <row r="30" spans="1:10" x14ac:dyDescent="0.25">
      <c r="A30" s="34"/>
      <c r="B30" s="39"/>
      <c r="C30" s="456"/>
      <c r="D30" s="47"/>
      <c r="E30" s="34"/>
      <c r="F30" s="34"/>
      <c r="G30" s="34"/>
      <c r="H30" s="34"/>
      <c r="I30" s="40"/>
    </row>
    <row r="31" spans="1:10" ht="15.6" x14ac:dyDescent="0.3">
      <c r="A31" s="196" t="s">
        <v>72</v>
      </c>
      <c r="D31" s="196" t="s">
        <v>67</v>
      </c>
      <c r="E31" s="196"/>
      <c r="J31" s="18"/>
    </row>
    <row r="32" spans="1:10" ht="15.6" x14ac:dyDescent="0.3">
      <c r="A32" s="196" t="s">
        <v>65</v>
      </c>
      <c r="B32" s="1"/>
      <c r="D32" s="196" t="s">
        <v>66</v>
      </c>
      <c r="E32" s="196"/>
      <c r="I32" s="18"/>
      <c r="J32" s="18"/>
    </row>
    <row r="33" spans="1:10" x14ac:dyDescent="0.25">
      <c r="J33" s="18"/>
    </row>
    <row r="34" spans="1:10" x14ac:dyDescent="0.25">
      <c r="J34" s="18"/>
    </row>
    <row r="35" spans="1:10" x14ac:dyDescent="0.25">
      <c r="J35" s="18"/>
    </row>
    <row r="36" spans="1:10" ht="15.75" customHeight="1" x14ac:dyDescent="0.25">
      <c r="A36" s="34"/>
      <c r="B36" s="35"/>
      <c r="C36" s="36"/>
      <c r="D36" s="37"/>
      <c r="E36" s="34"/>
      <c r="F36" s="34"/>
      <c r="G36" s="34"/>
      <c r="H36" s="34"/>
      <c r="I36" s="36"/>
    </row>
    <row r="37" spans="1:10" ht="15.75" customHeight="1" x14ac:dyDescent="0.25">
      <c r="A37" s="34"/>
      <c r="B37" s="35"/>
      <c r="C37" s="36"/>
      <c r="D37" s="37"/>
      <c r="E37" s="34"/>
      <c r="F37" s="34"/>
      <c r="G37" s="34"/>
      <c r="H37" s="34"/>
      <c r="I37" s="36"/>
    </row>
    <row r="38" spans="1:10" ht="15.75" customHeight="1" x14ac:dyDescent="0.25">
      <c r="A38" s="34"/>
      <c r="B38" s="35"/>
      <c r="C38" s="36"/>
      <c r="D38" s="37"/>
      <c r="E38" s="34"/>
      <c r="F38" s="34"/>
      <c r="G38" s="34"/>
      <c r="H38" s="34"/>
      <c r="I38" s="36"/>
    </row>
    <row r="39" spans="1:10" ht="15.75" customHeight="1" x14ac:dyDescent="0.25">
      <c r="A39" s="34"/>
      <c r="B39" s="35"/>
      <c r="C39" s="36"/>
      <c r="D39" s="37"/>
      <c r="E39" s="34"/>
      <c r="F39" s="34"/>
      <c r="G39" s="34"/>
      <c r="H39" s="34"/>
      <c r="I39" s="36"/>
    </row>
    <row r="40" spans="1:10" ht="15.75" customHeight="1" x14ac:dyDescent="0.25">
      <c r="A40" s="34"/>
      <c r="B40" s="35"/>
      <c r="C40" s="36"/>
      <c r="D40" s="37"/>
      <c r="E40" s="34"/>
      <c r="F40" s="34"/>
      <c r="G40" s="34"/>
      <c r="H40" s="34"/>
      <c r="I40" s="36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5">
      <c r="A67" s="18"/>
      <c r="B67" s="18"/>
      <c r="C67" s="18"/>
      <c r="D67" s="18"/>
      <c r="E67" s="18"/>
      <c r="F67" s="18"/>
      <c r="G67" s="18"/>
      <c r="H67" s="18"/>
      <c r="I67" s="18"/>
    </row>
  </sheetData>
  <mergeCells count="7">
    <mergeCell ref="A1:I1"/>
    <mergeCell ref="A2:I2"/>
    <mergeCell ref="A5:B5"/>
    <mergeCell ref="A4:I4"/>
    <mergeCell ref="E6:G6"/>
    <mergeCell ref="A3:I3"/>
    <mergeCell ref="G5:H5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4" customWidth="1"/>
    <col min="2" max="2" width="26.5546875" style="14" customWidth="1"/>
    <col min="3" max="3" width="11.44140625" style="14" customWidth="1"/>
    <col min="4" max="4" width="29.33203125" style="14" bestFit="1" customWidth="1"/>
    <col min="5" max="5" width="7.6640625" style="14" customWidth="1"/>
    <col min="6" max="6" width="5.44140625" style="14" bestFit="1" customWidth="1"/>
    <col min="7" max="7" width="8.109375" style="14" hidden="1" customWidth="1"/>
    <col min="8" max="8" width="5.88671875" style="14" bestFit="1" customWidth="1"/>
    <col min="9" max="9" width="23.109375" style="14" customWidth="1"/>
    <col min="10" max="10" width="5.5546875" style="14" bestFit="1" customWidth="1"/>
    <col min="11" max="11" width="6" style="14" customWidth="1"/>
    <col min="12" max="16384" width="9.109375" style="14"/>
  </cols>
  <sheetData>
    <row r="1" spans="1:13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</row>
    <row r="2" spans="1:13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</row>
    <row r="3" spans="1:13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</row>
    <row r="4" spans="1:13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</row>
    <row r="5" spans="1:13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</row>
    <row r="6" spans="1:13" ht="13.8" x14ac:dyDescent="0.25">
      <c r="A6" s="111"/>
      <c r="B6" s="111"/>
      <c r="C6" s="111"/>
      <c r="D6" s="111"/>
      <c r="E6" s="1231"/>
      <c r="F6" s="1231"/>
      <c r="G6" s="1231"/>
      <c r="H6" s="1231"/>
      <c r="I6" s="1231"/>
      <c r="J6" s="1231"/>
      <c r="K6" s="1231"/>
    </row>
    <row r="7" spans="1:13" x14ac:dyDescent="0.25">
      <c r="C7" s="11"/>
      <c r="D7" s="2"/>
      <c r="J7" s="15"/>
      <c r="K7" s="11"/>
    </row>
    <row r="8" spans="1:13" x14ac:dyDescent="0.25">
      <c r="A8" s="1232" t="s">
        <v>74</v>
      </c>
      <c r="B8" s="1232"/>
      <c r="C8" s="11"/>
      <c r="D8" s="2"/>
      <c r="J8" s="15"/>
      <c r="K8" s="11"/>
    </row>
    <row r="9" spans="1:13" ht="17.25" customHeight="1" x14ac:dyDescent="0.25">
      <c r="A9" s="105" t="str">
        <f>d_4</f>
        <v>МУЖЧИНЫ</v>
      </c>
      <c r="C9" s="11"/>
      <c r="D9" s="2"/>
      <c r="E9" s="338" t="s">
        <v>421</v>
      </c>
      <c r="F9" s="338"/>
      <c r="G9" s="338"/>
      <c r="H9" s="337"/>
      <c r="I9" s="348" t="str">
        <f>d_1</f>
        <v>5 ноября 2016 года</v>
      </c>
      <c r="J9" s="339" t="s">
        <v>241</v>
      </c>
      <c r="K9" s="11"/>
    </row>
    <row r="10" spans="1:13" ht="26.25" customHeight="1" thickBot="1" x14ac:dyDescent="0.3">
      <c r="A10" s="136" t="s">
        <v>70</v>
      </c>
      <c r="B10" s="136" t="s">
        <v>71</v>
      </c>
      <c r="C10" s="136" t="s">
        <v>68</v>
      </c>
      <c r="D10" s="136" t="s">
        <v>97</v>
      </c>
      <c r="E10" s="136" t="s">
        <v>37</v>
      </c>
      <c r="F10" s="136" t="s">
        <v>99</v>
      </c>
      <c r="G10" s="136" t="s">
        <v>102</v>
      </c>
      <c r="H10" s="136" t="s">
        <v>100</v>
      </c>
      <c r="I10" s="136" t="s">
        <v>101</v>
      </c>
      <c r="J10" s="136" t="s">
        <v>51</v>
      </c>
      <c r="K10" s="136" t="s">
        <v>73</v>
      </c>
    </row>
    <row r="11" spans="1:13" ht="6.75" customHeight="1" thickBot="1" x14ac:dyDescent="0.3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9"/>
    </row>
    <row r="12" spans="1:13" ht="15.9" customHeight="1" x14ac:dyDescent="0.25">
      <c r="A12" s="347" t="s">
        <v>40</v>
      </c>
      <c r="B12" s="331" t="e">
        <f>VLOOKUP($E12,УЧАСТНИКИ!$A$5:$K$1101,3,FALSE)</f>
        <v>#N/A</v>
      </c>
      <c r="C12" s="332" t="e">
        <f>VLOOKUP($E12,УЧАСТНИКИ!$A$5:$K$1101,4,FALSE)</f>
        <v>#N/A</v>
      </c>
      <c r="D12" s="341" t="e">
        <f>VLOOKUP($E12,УЧАСТНИКИ!$A$5:$K$1101,5,FALSE)</f>
        <v>#N/A</v>
      </c>
      <c r="E12" s="330"/>
      <c r="F12" s="330"/>
      <c r="G12" s="330"/>
      <c r="H12" s="330"/>
      <c r="I12" s="330"/>
      <c r="J12" s="330"/>
      <c r="K12" s="334"/>
    </row>
    <row r="13" spans="1:13" ht="15.9" customHeight="1" x14ac:dyDescent="0.25">
      <c r="A13" s="330" t="s">
        <v>41</v>
      </c>
      <c r="B13" s="331" t="e">
        <f>VLOOKUP($E13,УЧАСТНИКИ!$A$5:$K$1101,3,FALSE)</f>
        <v>#N/A</v>
      </c>
      <c r="C13" s="332" t="e">
        <f>VLOOKUP($E13,УЧАСТНИКИ!$A$5:$K$1101,4,FALSE)</f>
        <v>#N/A</v>
      </c>
      <c r="D13" s="341" t="e">
        <f>VLOOKUP($E13,УЧАСТНИКИ!$A$5:$K$1101,5,FALSE)</f>
        <v>#N/A</v>
      </c>
      <c r="E13" s="330"/>
      <c r="F13" s="330"/>
      <c r="G13" s="330"/>
      <c r="H13" s="330"/>
      <c r="I13" s="330"/>
      <c r="J13" s="330"/>
      <c r="K13" s="334"/>
    </row>
    <row r="14" spans="1:13" ht="15.9" customHeight="1" x14ac:dyDescent="0.25">
      <c r="A14" s="330" t="s">
        <v>42</v>
      </c>
      <c r="B14" s="331" t="e">
        <f>VLOOKUP($E14,УЧАСТНИКИ!$A$5:$K$1101,3,FALSE)</f>
        <v>#N/A</v>
      </c>
      <c r="C14" s="332" t="e">
        <f>VLOOKUP($E14,УЧАСТНИКИ!$A$5:$K$1101,4,FALSE)</f>
        <v>#N/A</v>
      </c>
      <c r="D14" s="341" t="e">
        <f>VLOOKUP($E14,УЧАСТНИКИ!$A$5:$K$1101,5,FALSE)</f>
        <v>#N/A</v>
      </c>
      <c r="E14" s="330"/>
      <c r="F14" s="330"/>
      <c r="G14" s="330"/>
      <c r="H14" s="330"/>
      <c r="I14" s="330"/>
      <c r="J14" s="330"/>
      <c r="K14" s="334"/>
    </row>
    <row r="15" spans="1:13" ht="15.9" customHeight="1" x14ac:dyDescent="0.25">
      <c r="A15" s="330" t="s">
        <v>43</v>
      </c>
      <c r="B15" s="331" t="e">
        <f>VLOOKUP($E15,УЧАСТНИКИ!$A$5:$K$1101,3,FALSE)</f>
        <v>#N/A</v>
      </c>
      <c r="C15" s="332" t="e">
        <f>VLOOKUP($E15,УЧАСТНИКИ!$A$5:$K$1101,4,FALSE)</f>
        <v>#N/A</v>
      </c>
      <c r="D15" s="341" t="e">
        <f>VLOOKUP($E15,УЧАСТНИКИ!$A$5:$K$1101,5,FALSE)</f>
        <v>#N/A</v>
      </c>
      <c r="E15" s="330"/>
      <c r="F15" s="330"/>
      <c r="G15" s="330"/>
      <c r="H15" s="330"/>
      <c r="I15" s="330"/>
      <c r="J15" s="330"/>
      <c r="K15" s="334"/>
      <c r="M15" s="2"/>
    </row>
    <row r="16" spans="1:13" ht="15.9" customHeight="1" x14ac:dyDescent="0.25">
      <c r="A16" s="330" t="s">
        <v>44</v>
      </c>
      <c r="B16" s="331" t="e">
        <f>VLOOKUP($E16,УЧАСТНИКИ!$A$5:$K$1101,3,FALSE)</f>
        <v>#N/A</v>
      </c>
      <c r="C16" s="332" t="e">
        <f>VLOOKUP($E16,УЧАСТНИКИ!$A$5:$K$1101,4,FALSE)</f>
        <v>#N/A</v>
      </c>
      <c r="D16" s="341" t="e">
        <f>VLOOKUP($E16,УЧАСТНИКИ!$A$5:$K$1101,5,FALSE)</f>
        <v>#N/A</v>
      </c>
      <c r="E16" s="330"/>
      <c r="F16" s="330"/>
      <c r="G16" s="330"/>
      <c r="H16" s="330"/>
      <c r="I16" s="330"/>
      <c r="J16" s="330"/>
      <c r="K16" s="334"/>
    </row>
    <row r="17" spans="1:12" ht="15.9" customHeight="1" x14ac:dyDescent="0.25">
      <c r="A17" s="330" t="s">
        <v>45</v>
      </c>
      <c r="B17" s="331" t="e">
        <f>VLOOKUP($E17,УЧАСТНИКИ!$A$5:$K$1101,3,FALSE)</f>
        <v>#N/A</v>
      </c>
      <c r="C17" s="332" t="e">
        <f>VLOOKUP($E17,УЧАСТНИКИ!$A$5:$K$1101,4,FALSE)</f>
        <v>#N/A</v>
      </c>
      <c r="D17" s="341" t="e">
        <f>VLOOKUP($E17,УЧАСТНИКИ!$A$5:$K$1101,5,FALSE)</f>
        <v>#N/A</v>
      </c>
      <c r="E17" s="330"/>
      <c r="F17" s="330"/>
      <c r="G17" s="330"/>
      <c r="H17" s="330"/>
      <c r="I17" s="330"/>
      <c r="J17" s="330"/>
      <c r="K17" s="334"/>
    </row>
    <row r="18" spans="1:12" ht="15.9" customHeight="1" x14ac:dyDescent="0.25">
      <c r="A18" s="330" t="s">
        <v>46</v>
      </c>
      <c r="B18" s="331" t="e">
        <f>VLOOKUP($E18,УЧАСТНИКИ!$A$5:$K$1101,3,FALSE)</f>
        <v>#N/A</v>
      </c>
      <c r="C18" s="332" t="e">
        <f>VLOOKUP($E18,УЧАСТНИКИ!$A$5:$K$1101,4,FALSE)</f>
        <v>#N/A</v>
      </c>
      <c r="D18" s="341" t="e">
        <f>VLOOKUP($E18,УЧАСТНИКИ!$A$5:$K$1101,5,FALSE)</f>
        <v>#N/A</v>
      </c>
      <c r="E18" s="330"/>
      <c r="F18" s="330"/>
      <c r="G18" s="330"/>
      <c r="H18" s="330"/>
      <c r="I18" s="330"/>
      <c r="J18" s="330"/>
      <c r="K18" s="334"/>
    </row>
    <row r="19" spans="1:12" ht="15.9" customHeight="1" x14ac:dyDescent="0.25">
      <c r="A19" s="330" t="s">
        <v>84</v>
      </c>
      <c r="B19" s="331" t="e">
        <f>VLOOKUP($E19,УЧАСТНИКИ!$A$5:$K$1101,3,FALSE)</f>
        <v>#N/A</v>
      </c>
      <c r="C19" s="332" t="e">
        <f>VLOOKUP($E19,УЧАСТНИКИ!$A$5:$K$1101,4,FALSE)</f>
        <v>#N/A</v>
      </c>
      <c r="D19" s="341" t="e">
        <f>VLOOKUP($E19,УЧАСТНИКИ!$A$5:$K$1101,5,FALSE)</f>
        <v>#N/A</v>
      </c>
      <c r="E19" s="330"/>
      <c r="F19" s="330"/>
      <c r="G19" s="330"/>
      <c r="H19" s="330"/>
      <c r="I19" s="330"/>
      <c r="J19" s="330"/>
      <c r="K19" s="334"/>
    </row>
    <row r="20" spans="1:12" ht="15.9" customHeight="1" x14ac:dyDescent="0.25">
      <c r="A20" s="330" t="s">
        <v>90</v>
      </c>
      <c r="B20" s="331" t="e">
        <f>VLOOKUP($E20,УЧАСТНИКИ!$A$5:$K$1101,3,FALSE)</f>
        <v>#N/A</v>
      </c>
      <c r="C20" s="332" t="e">
        <f>VLOOKUP($E20,УЧАСТНИКИ!$A$5:$K$1101,4,FALSE)</f>
        <v>#N/A</v>
      </c>
      <c r="D20" s="341" t="e">
        <f>VLOOKUP($E20,УЧАСТНИКИ!$A$5:$K$1101,5,FALSE)</f>
        <v>#N/A</v>
      </c>
      <c r="E20" s="330"/>
      <c r="F20" s="330"/>
      <c r="G20" s="330"/>
      <c r="H20" s="330"/>
      <c r="I20" s="330"/>
      <c r="J20" s="330"/>
      <c r="K20" s="334"/>
    </row>
    <row r="21" spans="1:12" ht="15.9" customHeight="1" x14ac:dyDescent="0.25">
      <c r="A21" s="330" t="s">
        <v>89</v>
      </c>
      <c r="B21" s="331" t="e">
        <f>VLOOKUP($E21,УЧАСТНИКИ!$A$5:$K$1101,3,FALSE)</f>
        <v>#N/A</v>
      </c>
      <c r="C21" s="332" t="e">
        <f>VLOOKUP($E21,УЧАСТНИКИ!$A$5:$K$1101,4,FALSE)</f>
        <v>#N/A</v>
      </c>
      <c r="D21" s="341" t="e">
        <f>VLOOKUP($E21,УЧАСТНИКИ!$A$5:$K$1101,5,FALSE)</f>
        <v>#N/A</v>
      </c>
      <c r="E21" s="330"/>
      <c r="F21" s="330"/>
      <c r="G21" s="330"/>
      <c r="H21" s="330"/>
      <c r="I21" s="330"/>
      <c r="J21" s="330"/>
      <c r="K21" s="334"/>
    </row>
    <row r="22" spans="1:12" ht="15.9" customHeight="1" x14ac:dyDescent="0.25">
      <c r="A22" s="330" t="s">
        <v>88</v>
      </c>
      <c r="B22" s="331" t="e">
        <f>VLOOKUP($E22,УЧАСТНИКИ!$A$5:$K$1101,3,FALSE)</f>
        <v>#N/A</v>
      </c>
      <c r="C22" s="332" t="e">
        <f>VLOOKUP($E22,УЧАСТНИКИ!$A$5:$K$1101,4,FALSE)</f>
        <v>#N/A</v>
      </c>
      <c r="D22" s="341" t="e">
        <f>VLOOKUP($E22,УЧАСТНИКИ!$A$5:$K$1101,5,FALSE)</f>
        <v>#N/A</v>
      </c>
      <c r="E22" s="330"/>
      <c r="F22" s="330"/>
      <c r="G22" s="330"/>
      <c r="H22" s="330"/>
      <c r="I22" s="330"/>
      <c r="J22" s="330"/>
      <c r="K22" s="334"/>
    </row>
    <row r="23" spans="1:12" ht="15.9" customHeight="1" x14ac:dyDescent="0.25">
      <c r="A23" s="330" t="s">
        <v>87</v>
      </c>
      <c r="B23" s="331" t="e">
        <f>VLOOKUP($E23,УЧАСТНИКИ!$A$5:$K$1101,3,FALSE)</f>
        <v>#N/A</v>
      </c>
      <c r="C23" s="332" t="e">
        <f>VLOOKUP($E23,УЧАСТНИКИ!$A$5:$K$1101,4,FALSE)</f>
        <v>#N/A</v>
      </c>
      <c r="D23" s="341" t="e">
        <f>VLOOKUP($E23,УЧАСТНИКИ!$A$5:$K$1101,5,FALSE)</f>
        <v>#N/A</v>
      </c>
      <c r="E23" s="330"/>
      <c r="F23" s="330"/>
      <c r="G23" s="330"/>
      <c r="H23" s="330"/>
      <c r="I23" s="330"/>
      <c r="J23" s="330"/>
      <c r="K23" s="334"/>
    </row>
    <row r="24" spans="1:12" ht="15.9" customHeight="1" x14ac:dyDescent="0.25">
      <c r="A24" s="330" t="s">
        <v>86</v>
      </c>
      <c r="B24" s="331" t="e">
        <f>VLOOKUP($E24,УЧАСТНИКИ!$A$5:$K$1101,3,FALSE)</f>
        <v>#N/A</v>
      </c>
      <c r="C24" s="332" t="e">
        <f>VLOOKUP($E24,УЧАСТНИКИ!$A$5:$K$1101,4,FALSE)</f>
        <v>#N/A</v>
      </c>
      <c r="D24" s="341" t="e">
        <f>VLOOKUP($E24,УЧАСТНИКИ!$A$5:$K$1101,5,FALSE)</f>
        <v>#N/A</v>
      </c>
      <c r="E24" s="330"/>
      <c r="F24" s="330"/>
      <c r="G24" s="330"/>
      <c r="H24" s="330"/>
      <c r="I24" s="330"/>
      <c r="J24" s="330"/>
      <c r="K24" s="334"/>
    </row>
    <row r="25" spans="1:12" ht="15.9" customHeight="1" x14ac:dyDescent="0.25">
      <c r="A25" s="330" t="s">
        <v>85</v>
      </c>
      <c r="B25" s="331" t="e">
        <f>VLOOKUP($E25,УЧАСТНИКИ!$A$5:$K$1101,3,FALSE)</f>
        <v>#N/A</v>
      </c>
      <c r="C25" s="332" t="e">
        <f>VLOOKUP($E18,УЧАСТНИКИ!$A$5:$K$1101,4,FALSE)</f>
        <v>#N/A</v>
      </c>
      <c r="D25" s="341" t="e">
        <f>VLOOKUP($E25,УЧАСТНИКИ!$A$5:$K$1101,5,FALSE)</f>
        <v>#N/A</v>
      </c>
      <c r="E25" s="330"/>
      <c r="F25" s="330"/>
      <c r="G25" s="330"/>
      <c r="H25" s="330"/>
      <c r="I25" s="330"/>
      <c r="J25" s="330"/>
      <c r="K25" s="334"/>
    </row>
    <row r="26" spans="1:12" ht="15.9" customHeight="1" x14ac:dyDescent="0.25">
      <c r="A26" s="330" t="s">
        <v>233</v>
      </c>
      <c r="B26" s="331" t="e">
        <f>VLOOKUP($E26,УЧАСТНИКИ!$A$5:$K$1101,3,FALSE)</f>
        <v>#N/A</v>
      </c>
      <c r="C26" s="332" t="e">
        <f>VLOOKUP($E26,УЧАСТНИКИ!$A$5:$K$1101,4,FALSE)</f>
        <v>#N/A</v>
      </c>
      <c r="D26" s="341" t="e">
        <f>VLOOKUP($E26,УЧАСТНИКИ!$A$5:$K$1101,5,FALSE)</f>
        <v>#N/A</v>
      </c>
      <c r="E26" s="330"/>
      <c r="F26" s="330"/>
      <c r="G26" s="330"/>
      <c r="H26" s="330"/>
      <c r="I26" s="330"/>
      <c r="J26" s="330"/>
      <c r="K26" s="334"/>
    </row>
    <row r="27" spans="1:12" ht="15.75" customHeight="1" x14ac:dyDescent="0.25">
      <c r="A27" s="34"/>
      <c r="B27" s="39"/>
      <c r="C27" s="340"/>
      <c r="D27" s="47"/>
      <c r="E27" s="34"/>
      <c r="F27" s="34"/>
      <c r="G27" s="34"/>
      <c r="H27" s="34"/>
      <c r="I27" s="34"/>
      <c r="J27" s="34"/>
      <c r="K27" s="40"/>
    </row>
    <row r="28" spans="1:12" x14ac:dyDescent="0.25">
      <c r="L28" s="18"/>
    </row>
    <row r="29" spans="1:12" ht="15.6" x14ac:dyDescent="0.3">
      <c r="A29" s="3" t="s">
        <v>72</v>
      </c>
      <c r="B29" s="1"/>
      <c r="D29" s="3"/>
      <c r="K29" s="18"/>
      <c r="L29" s="18"/>
    </row>
    <row r="30" spans="1:12" ht="15.75" customHeight="1" x14ac:dyDescent="0.3">
      <c r="A30" s="3" t="s">
        <v>65</v>
      </c>
      <c r="L30" s="18"/>
    </row>
    <row r="31" spans="1:12" ht="15.75" customHeight="1" x14ac:dyDescent="0.3">
      <c r="A31" s="3" t="s">
        <v>67</v>
      </c>
      <c r="B31" s="3"/>
      <c r="L31" s="18"/>
    </row>
    <row r="32" spans="1:12" ht="15.75" customHeight="1" x14ac:dyDescent="0.3">
      <c r="A32" s="1230" t="s">
        <v>66</v>
      </c>
      <c r="B32" s="1230"/>
      <c r="L32" s="18"/>
    </row>
    <row r="33" spans="1:12" ht="15.75" customHeight="1" x14ac:dyDescent="0.3">
      <c r="B33" s="3"/>
      <c r="L33" s="18"/>
    </row>
    <row r="34" spans="1:12" ht="15.75" customHeight="1" x14ac:dyDescent="0.3">
      <c r="B34" s="3"/>
      <c r="L34" s="18"/>
    </row>
    <row r="35" spans="1:12" ht="15.75" customHeight="1" x14ac:dyDescent="0.3">
      <c r="B35" s="3"/>
      <c r="L35" s="18"/>
    </row>
    <row r="36" spans="1:12" ht="15.75" customHeight="1" x14ac:dyDescent="0.3">
      <c r="B36" s="3"/>
      <c r="L36" s="18"/>
    </row>
    <row r="37" spans="1:12" ht="15.75" customHeight="1" x14ac:dyDescent="0.3">
      <c r="B37" s="3"/>
      <c r="L37" s="18"/>
    </row>
    <row r="38" spans="1:12" ht="15.75" customHeight="1" x14ac:dyDescent="0.25">
      <c r="L38" s="18"/>
    </row>
    <row r="39" spans="1:12" ht="15.75" customHeight="1" x14ac:dyDescent="0.25">
      <c r="L39" s="18"/>
    </row>
    <row r="40" spans="1:12" ht="15.75" customHeight="1" x14ac:dyDescent="0.25">
      <c r="L40" s="18"/>
    </row>
    <row r="41" spans="1:12" ht="15.75" customHeight="1" x14ac:dyDescent="0.25">
      <c r="L41" s="18"/>
    </row>
    <row r="42" spans="1:12" ht="15.75" customHeight="1" x14ac:dyDescent="0.25">
      <c r="L42" s="18"/>
    </row>
    <row r="43" spans="1:12" ht="15.75" customHeight="1" x14ac:dyDescent="0.25">
      <c r="L43" s="18"/>
    </row>
    <row r="44" spans="1:12" ht="15.75" customHeight="1" x14ac:dyDescent="0.25">
      <c r="L44" s="18"/>
    </row>
    <row r="45" spans="1:12" ht="15.75" customHeight="1" x14ac:dyDescent="0.25">
      <c r="L45" s="18"/>
    </row>
    <row r="46" spans="1:12" ht="15.75" customHeight="1" x14ac:dyDescent="0.25">
      <c r="L46" s="18"/>
    </row>
    <row r="47" spans="1:12" ht="15.75" customHeight="1" x14ac:dyDescent="0.25">
      <c r="A47" s="32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18"/>
    </row>
    <row r="48" spans="1:12" ht="15.75" customHeight="1" x14ac:dyDescent="0.25">
      <c r="A48" s="34"/>
      <c r="B48" s="35"/>
      <c r="C48" s="36"/>
      <c r="D48" s="37"/>
      <c r="E48" s="34"/>
      <c r="F48" s="34"/>
      <c r="G48" s="34"/>
      <c r="H48" s="34"/>
      <c r="I48" s="34"/>
      <c r="J48" s="34"/>
      <c r="K48" s="36"/>
      <c r="L48" s="18"/>
    </row>
    <row r="49" spans="1:11" ht="15.75" customHeight="1" x14ac:dyDescent="0.25">
      <c r="A49" s="34"/>
      <c r="B49" s="7"/>
      <c r="C49" s="36"/>
      <c r="D49" s="37"/>
      <c r="E49" s="34"/>
      <c r="F49" s="34"/>
      <c r="G49" s="34"/>
      <c r="H49" s="34"/>
      <c r="I49" s="34"/>
      <c r="J49" s="34"/>
      <c r="K49" s="36"/>
    </row>
    <row r="50" spans="1:11" ht="15.75" customHeight="1" x14ac:dyDescent="0.25">
      <c r="A50" s="34"/>
      <c r="B50" s="38"/>
      <c r="C50" s="36"/>
      <c r="D50" s="37"/>
      <c r="E50" s="34"/>
      <c r="F50" s="34"/>
      <c r="G50" s="34"/>
      <c r="H50" s="34"/>
      <c r="I50" s="34"/>
      <c r="J50" s="34"/>
      <c r="K50" s="36"/>
    </row>
    <row r="51" spans="1:11" ht="15.75" customHeight="1" x14ac:dyDescent="0.25">
      <c r="A51" s="34"/>
      <c r="B51" s="38"/>
      <c r="C51" s="36"/>
      <c r="D51" s="37"/>
      <c r="E51" s="34"/>
      <c r="F51" s="34"/>
      <c r="G51" s="34"/>
      <c r="H51" s="34"/>
      <c r="I51" s="34"/>
      <c r="J51" s="34"/>
      <c r="K51" s="36"/>
    </row>
    <row r="52" spans="1:11" ht="15.75" customHeight="1" x14ac:dyDescent="0.25">
      <c r="A52" s="34"/>
      <c r="B52" s="38"/>
      <c r="C52" s="36"/>
      <c r="D52" s="37"/>
      <c r="E52" s="34"/>
      <c r="F52" s="34"/>
      <c r="G52" s="34"/>
      <c r="H52" s="34"/>
      <c r="I52" s="34"/>
      <c r="J52" s="34"/>
      <c r="K52" s="36"/>
    </row>
    <row r="53" spans="1:11" ht="15.75" customHeight="1" x14ac:dyDescent="0.25">
      <c r="A53" s="34"/>
      <c r="B53" s="38"/>
      <c r="C53" s="36"/>
      <c r="D53" s="37"/>
      <c r="E53" s="34"/>
      <c r="F53" s="34"/>
      <c r="G53" s="34"/>
      <c r="H53" s="34"/>
      <c r="I53" s="34"/>
      <c r="J53" s="34"/>
      <c r="K53" s="36"/>
    </row>
    <row r="54" spans="1:11" ht="15.75" customHeight="1" x14ac:dyDescent="0.25">
      <c r="A54" s="34"/>
      <c r="B54" s="38"/>
      <c r="C54" s="36"/>
      <c r="D54" s="37"/>
      <c r="E54" s="34"/>
      <c r="F54" s="34"/>
      <c r="G54" s="34"/>
      <c r="H54" s="34"/>
      <c r="I54" s="34"/>
      <c r="J54" s="34"/>
      <c r="K54" s="36"/>
    </row>
    <row r="55" spans="1:11" ht="15.75" customHeight="1" x14ac:dyDescent="0.25">
      <c r="A55" s="34"/>
      <c r="B55" s="38"/>
      <c r="C55" s="36"/>
      <c r="D55" s="37"/>
      <c r="E55" s="34"/>
      <c r="F55" s="34"/>
      <c r="G55" s="34"/>
      <c r="H55" s="34"/>
      <c r="I55" s="34"/>
      <c r="J55" s="34"/>
      <c r="K55" s="36"/>
    </row>
    <row r="56" spans="1:11" ht="15.75" customHeight="1" x14ac:dyDescent="0.25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.75" customHeight="1" x14ac:dyDescent="0.25">
      <c r="A57" s="34"/>
      <c r="B57" s="35"/>
      <c r="C57" s="36"/>
      <c r="D57" s="37"/>
      <c r="E57" s="34"/>
      <c r="F57" s="34"/>
      <c r="G57" s="34"/>
      <c r="H57" s="34"/>
      <c r="I57" s="34"/>
      <c r="J57" s="34"/>
      <c r="K57" s="36"/>
    </row>
    <row r="58" spans="1:11" ht="15.75" customHeight="1" x14ac:dyDescent="0.25">
      <c r="A58" s="34"/>
      <c r="B58" s="35"/>
      <c r="C58" s="36"/>
      <c r="D58" s="37"/>
      <c r="E58" s="34"/>
      <c r="F58" s="34"/>
      <c r="G58" s="34"/>
      <c r="H58" s="34"/>
      <c r="I58" s="34"/>
      <c r="J58" s="34"/>
      <c r="K58" s="36"/>
    </row>
    <row r="59" spans="1:11" ht="15.75" customHeight="1" x14ac:dyDescent="0.25">
      <c r="A59" s="34"/>
      <c r="B59" s="35"/>
      <c r="C59" s="36"/>
      <c r="D59" s="37"/>
      <c r="E59" s="34"/>
      <c r="F59" s="34"/>
      <c r="G59" s="34"/>
      <c r="H59" s="34"/>
      <c r="I59" s="34"/>
      <c r="J59" s="34"/>
      <c r="K59" s="36"/>
    </row>
    <row r="60" spans="1:11" ht="15.75" customHeight="1" x14ac:dyDescent="0.25">
      <c r="A60" s="34"/>
      <c r="B60" s="35"/>
      <c r="C60" s="36"/>
      <c r="D60" s="37"/>
      <c r="E60" s="34"/>
      <c r="F60" s="34"/>
      <c r="G60" s="34"/>
      <c r="H60" s="34"/>
      <c r="I60" s="34"/>
      <c r="J60" s="34"/>
      <c r="K60" s="36"/>
    </row>
    <row r="61" spans="1:11" ht="15.75" customHeight="1" x14ac:dyDescent="0.25">
      <c r="A61" s="34"/>
      <c r="B61" s="35"/>
      <c r="C61" s="36"/>
      <c r="D61" s="37"/>
      <c r="E61" s="34"/>
      <c r="F61" s="34"/>
      <c r="G61" s="34"/>
      <c r="H61" s="34"/>
      <c r="I61" s="34"/>
      <c r="J61" s="34"/>
      <c r="K61" s="36"/>
    </row>
    <row r="62" spans="1:11" ht="15.75" customHeight="1" x14ac:dyDescent="0.25">
      <c r="A62" s="34"/>
      <c r="B62" s="35"/>
      <c r="C62" s="36"/>
      <c r="D62" s="37"/>
      <c r="E62" s="34"/>
      <c r="F62" s="34"/>
      <c r="G62" s="34"/>
      <c r="H62" s="34"/>
      <c r="I62" s="34"/>
      <c r="J62" s="34"/>
      <c r="K62" s="36"/>
    </row>
    <row r="63" spans="1:11" ht="15.75" customHeight="1" x14ac:dyDescent="0.25">
      <c r="A63" s="34"/>
      <c r="B63" s="35"/>
      <c r="C63" s="36"/>
      <c r="D63" s="37"/>
      <c r="E63" s="34"/>
      <c r="F63" s="34"/>
      <c r="G63" s="34"/>
      <c r="H63" s="34"/>
      <c r="I63" s="34"/>
      <c r="J63" s="34"/>
      <c r="K63" s="36"/>
    </row>
    <row r="64" spans="1:11" ht="15.75" customHeight="1" x14ac:dyDescent="0.25">
      <c r="A64" s="34"/>
      <c r="B64" s="35"/>
      <c r="C64" s="36"/>
      <c r="D64" s="37"/>
      <c r="E64" s="34"/>
      <c r="F64" s="34"/>
      <c r="G64" s="34"/>
      <c r="H64" s="34"/>
      <c r="I64" s="34"/>
      <c r="J64" s="34"/>
      <c r="K64" s="36"/>
    </row>
    <row r="65" spans="1:1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3"/>
  <sheetViews>
    <sheetView workbookViewId="0">
      <selection activeCell="E13" sqref="E13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90"/>
      <c r="K1" s="990"/>
      <c r="L1" s="990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90"/>
      <c r="K2" s="990"/>
      <c r="L2" s="990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90"/>
      <c r="K3" s="990"/>
      <c r="L3" s="990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90"/>
      <c r="K4" s="990"/>
      <c r="L4" s="990"/>
    </row>
    <row r="5" spans="1:12" ht="13.8" x14ac:dyDescent="0.25">
      <c r="A5" s="1229" t="s">
        <v>74</v>
      </c>
      <c r="B5" s="1229"/>
      <c r="C5" s="981"/>
      <c r="D5" s="2"/>
      <c r="G5" s="1165" t="s">
        <v>1300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1301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1299</v>
      </c>
      <c r="C8" s="509"/>
      <c r="D8" s="509"/>
      <c r="E8" s="509"/>
      <c r="F8" s="509"/>
      <c r="G8" s="509"/>
      <c r="H8" s="509"/>
      <c r="I8" s="510"/>
    </row>
    <row r="9" spans="1:12" ht="20.100000000000001" customHeight="1" x14ac:dyDescent="0.25">
      <c r="A9" s="496" t="s">
        <v>40</v>
      </c>
      <c r="B9" s="478" t="str">
        <f>VLOOKUP($E9,УЧАСТНИКИ!$A$5:$K$1101,3,FALSE)</f>
        <v>Спиридонов Иван</v>
      </c>
      <c r="C9" s="497">
        <f>VLOOKUP($E9,УЧАСТНИКИ!$A$5:$K$1101,4,FALSE)</f>
        <v>2006</v>
      </c>
      <c r="D9" s="498" t="str">
        <f>VLOOKUP($E9,УЧАСТНИКИ!$A$5:$K$1101,5,FALSE)</f>
        <v>Лесосибирск</v>
      </c>
      <c r="E9" s="480" t="s">
        <v>1439</v>
      </c>
      <c r="F9" s="480"/>
      <c r="G9" s="480"/>
      <c r="H9" s="480"/>
      <c r="I9" s="499"/>
    </row>
    <row r="10" spans="1:12" ht="20.100000000000001" customHeight="1" x14ac:dyDescent="0.25">
      <c r="A10" s="500" t="s">
        <v>41</v>
      </c>
      <c r="B10" s="331" t="str">
        <f>VLOOKUP($E10,УЧАСТНИКИ!$A$5:$K$1101,3,FALSE)</f>
        <v>Осадчий Константин</v>
      </c>
      <c r="C10" s="463">
        <f>VLOOKUP($E10,УЧАСТНИКИ!$A$5:$K$1101,4,FALSE)</f>
        <v>2001</v>
      </c>
      <c r="D10" s="464" t="str">
        <f>VLOOKUP($E10,УЧАСТНИКИ!$A$5:$K$1101,5,FALSE)</f>
        <v>Ачинск</v>
      </c>
      <c r="E10" s="330" t="s">
        <v>130</v>
      </c>
      <c r="F10" s="330"/>
      <c r="G10" s="330"/>
      <c r="H10" s="330"/>
      <c r="I10" s="507"/>
    </row>
    <row r="11" spans="1:12" ht="20.100000000000001" customHeight="1" x14ac:dyDescent="0.25">
      <c r="A11" s="500" t="s">
        <v>42</v>
      </c>
      <c r="B11" s="331" t="str">
        <f>VLOOKUP($E11,УЧАСТНИКИ!$A$5:$K$1101,3,FALSE)</f>
        <v>Петров Михаил</v>
      </c>
      <c r="C11" s="463">
        <f>VLOOKUP($E11,УЧАСТНИКИ!$A$5:$K$1101,4,FALSE)</f>
        <v>2000</v>
      </c>
      <c r="D11" s="464" t="str">
        <f>VLOOKUP($E11,УЧАСТНИКИ!$A$5:$K$1101,5,FALSE)</f>
        <v>Минусинск</v>
      </c>
      <c r="E11" s="330" t="s">
        <v>1438</v>
      </c>
      <c r="F11" s="330"/>
      <c r="G11" s="330"/>
      <c r="H11" s="330"/>
      <c r="I11" s="507"/>
    </row>
    <row r="12" spans="1:12" ht="20.100000000000001" customHeight="1" x14ac:dyDescent="0.25">
      <c r="A12" s="500" t="s">
        <v>43</v>
      </c>
      <c r="B12" s="331" t="str">
        <f>VLOOKUP($E12,УЧАСТНИКИ!$A$5:$K$1101,3,FALSE)</f>
        <v>Лупенко Сергей</v>
      </c>
      <c r="C12" s="463">
        <f>VLOOKUP($E12,УЧАСТНИКИ!$A$5:$K$1101,4,FALSE)</f>
        <v>1998</v>
      </c>
      <c r="D12" s="464" t="str">
        <f>VLOOKUP($E12,УЧАСТНИКИ!$A$5:$K$1101,5,FALSE)</f>
        <v>Лесосибирск</v>
      </c>
      <c r="E12" s="330" t="s">
        <v>1377</v>
      </c>
      <c r="F12" s="330"/>
      <c r="G12" s="330"/>
      <c r="H12" s="330"/>
      <c r="I12" s="507"/>
    </row>
    <row r="13" spans="1:12" ht="20.100000000000001" customHeight="1" x14ac:dyDescent="0.25">
      <c r="A13" s="500" t="s">
        <v>44</v>
      </c>
      <c r="B13" s="331" t="str">
        <f>VLOOKUP($E13,УЧАСТНИКИ!$A$5:$K$1101,3,FALSE)</f>
        <v>Смольков Владислав</v>
      </c>
      <c r="C13" s="463">
        <f>VLOOKUP($E13,УЧАСТНИКИ!$A$5:$K$1101,4,FALSE)</f>
        <v>2005</v>
      </c>
      <c r="D13" s="464" t="str">
        <f>VLOOKUP($E13,УЧАСТНИКИ!$A$5:$K$1101,5,FALSE)</f>
        <v>ЗАТО Железногорск</v>
      </c>
      <c r="E13" s="330" t="s">
        <v>287</v>
      </c>
      <c r="F13" s="330"/>
      <c r="G13" s="330"/>
      <c r="H13" s="330"/>
      <c r="I13" s="507"/>
    </row>
    <row r="14" spans="1:12" ht="20.100000000000001" customHeight="1" x14ac:dyDescent="0.25">
      <c r="A14" s="500" t="s">
        <v>45</v>
      </c>
      <c r="B14" s="331" t="str">
        <f>VLOOKUP($E14,УЧАСТНИКИ!$A$5:$K$1101,3,FALSE)</f>
        <v>Горбачев Евгений</v>
      </c>
      <c r="C14" s="463">
        <f>VLOOKUP($E14,УЧАСТНИКИ!$A$5:$K$1101,4,FALSE)</f>
        <v>1986</v>
      </c>
      <c r="D14" s="464" t="str">
        <f>VLOOKUP($E14,УЧАСТНИКИ!$A$5:$K$1101,5,FALSE)</f>
        <v>Назарово</v>
      </c>
      <c r="E14" s="330" t="s">
        <v>1305</v>
      </c>
      <c r="F14" s="330"/>
      <c r="G14" s="330"/>
      <c r="H14" s="330"/>
      <c r="I14" s="507"/>
    </row>
    <row r="15" spans="1:12" ht="20.100000000000001" customHeight="1" thickBot="1" x14ac:dyDescent="0.3">
      <c r="A15" s="501"/>
      <c r="B15" s="489"/>
      <c r="C15" s="511"/>
      <c r="D15" s="512"/>
      <c r="E15" s="491"/>
      <c r="F15" s="491"/>
      <c r="G15" s="491"/>
      <c r="H15" s="491"/>
      <c r="I15" s="513"/>
    </row>
    <row r="16" spans="1:12" x14ac:dyDescent="0.25">
      <c r="A16" s="34"/>
      <c r="B16" s="39"/>
      <c r="C16" s="456"/>
      <c r="D16" s="47"/>
      <c r="E16" s="34"/>
      <c r="F16" s="34"/>
      <c r="G16" s="34"/>
      <c r="H16" s="34"/>
      <c r="I16" s="40"/>
    </row>
    <row r="17" spans="1:10" ht="15.6" x14ac:dyDescent="0.3">
      <c r="A17" s="991" t="s">
        <v>72</v>
      </c>
      <c r="D17" s="991" t="s">
        <v>67</v>
      </c>
      <c r="E17" s="991"/>
      <c r="J17" s="18"/>
    </row>
    <row r="18" spans="1:10" ht="15.6" x14ac:dyDescent="0.3">
      <c r="A18" s="991" t="s">
        <v>65</v>
      </c>
      <c r="B18" s="1"/>
      <c r="D18" s="991" t="s">
        <v>66</v>
      </c>
      <c r="E18" s="991"/>
      <c r="I18" s="18"/>
      <c r="J18" s="18"/>
    </row>
    <row r="19" spans="1:10" x14ac:dyDescent="0.25">
      <c r="J19" s="18"/>
    </row>
    <row r="20" spans="1:10" x14ac:dyDescent="0.25">
      <c r="J20" s="18"/>
    </row>
    <row r="21" spans="1:10" x14ac:dyDescent="0.25">
      <c r="J21" s="18"/>
    </row>
    <row r="22" spans="1:10" ht="15.75" customHeight="1" x14ac:dyDescent="0.25">
      <c r="A22" s="34"/>
      <c r="B22" s="35"/>
      <c r="C22" s="36"/>
      <c r="D22" s="37"/>
      <c r="E22" s="34"/>
      <c r="F22" s="34"/>
      <c r="G22" s="34"/>
      <c r="H22" s="34"/>
      <c r="I22" s="36"/>
    </row>
    <row r="23" spans="1:10" ht="15.75" customHeight="1" x14ac:dyDescent="0.25">
      <c r="A23" s="34"/>
      <c r="B23" s="35"/>
      <c r="C23" s="36"/>
      <c r="D23" s="37"/>
      <c r="E23" s="34"/>
      <c r="F23" s="34"/>
      <c r="G23" s="34"/>
      <c r="H23" s="34"/>
      <c r="I23" s="36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0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5"/>
  <sheetViews>
    <sheetView workbookViewId="0">
      <selection activeCell="E27" sqref="E27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82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Осадчий Константин</v>
      </c>
      <c r="C9" s="497">
        <f>VLOOKUP($E9,УЧАСТНИКИ!$A$5:$K$1101,4,FALSE)</f>
        <v>2001</v>
      </c>
      <c r="D9" s="498" t="str">
        <f>VLOOKUP($E9,УЧАСТНИКИ!$A$5:$K$1101,5,FALSE)</f>
        <v>Ачинск</v>
      </c>
      <c r="E9" s="480" t="s">
        <v>130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Иванов Павел</v>
      </c>
      <c r="C10" s="463">
        <f>VLOOKUP($E10,УЧАСТНИКИ!$A$5:$K$1101,4,FALSE)</f>
        <v>2005</v>
      </c>
      <c r="D10" s="464" t="str">
        <f>VLOOKUP($E10,УЧАСТНИКИ!$A$5:$K$1101,5,FALSE)</f>
        <v>ЗАТО Зеленогорск</v>
      </c>
      <c r="E10" s="330" t="s">
        <v>1363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Смольков Владислав</v>
      </c>
      <c r="C11" s="463">
        <f>VLOOKUP($E11,УЧАСТНИКИ!$A$5:$K$1101,4,FALSE)</f>
        <v>2005</v>
      </c>
      <c r="D11" s="464" t="str">
        <f>VLOOKUP($E11,УЧАСТНИКИ!$A$5:$K$1101,5,FALSE)</f>
        <v>ЗАТО Железногорск</v>
      </c>
      <c r="E11" s="330" t="s">
        <v>287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Спиридонов Иван</v>
      </c>
      <c r="C12" s="463">
        <f>VLOOKUP($E12,УЧАСТНИКИ!$A$5:$K$1101,4,FALSE)</f>
        <v>2006</v>
      </c>
      <c r="D12" s="464" t="str">
        <f>VLOOKUP($E12,УЧАСТНИКИ!$A$5:$K$1101,5,FALSE)</f>
        <v>Лесосибирск</v>
      </c>
      <c r="E12" s="330" t="s">
        <v>1439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Колмаков Влаадислав</v>
      </c>
      <c r="C13" s="463">
        <f>VLOOKUP($E13,УЧАСТНИКИ!$A$5:$K$1101,4,FALSE)</f>
        <v>2006</v>
      </c>
      <c r="D13" s="464" t="str">
        <f>VLOOKUP($E13,УЧАСТНИКИ!$A$5:$K$1101,5,FALSE)</f>
        <v>Минусинск</v>
      </c>
      <c r="E13" s="330" t="s">
        <v>1402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 xml:space="preserve">Гумнов Максим </v>
      </c>
      <c r="C14" s="463">
        <f>VLOOKUP($E14,УЧАСТНИКИ!$A$5:$K$1101,4,FALSE)</f>
        <v>2003</v>
      </c>
      <c r="D14" s="464" t="str">
        <f>VLOOKUP($E14,УЧАСТНИКИ!$A$5:$K$1101,5,FALSE)</f>
        <v>Назарово</v>
      </c>
      <c r="E14" s="330" t="s">
        <v>255</v>
      </c>
      <c r="F14" s="330"/>
      <c r="G14" s="330"/>
      <c r="H14" s="330"/>
      <c r="I14" s="507"/>
    </row>
    <row r="15" spans="1:12" ht="15.9" customHeight="1" x14ac:dyDescent="0.25">
      <c r="A15" s="500"/>
      <c r="B15" s="978" t="s">
        <v>48</v>
      </c>
      <c r="C15" s="463"/>
      <c r="D15" s="464"/>
      <c r="E15" s="330"/>
      <c r="F15" s="330"/>
      <c r="G15" s="330"/>
      <c r="H15" s="330"/>
      <c r="I15" s="507"/>
    </row>
    <row r="16" spans="1:12" ht="15.9" customHeight="1" x14ac:dyDescent="0.25">
      <c r="A16" s="500" t="s">
        <v>40</v>
      </c>
      <c r="B16" s="331" t="str">
        <f>VLOOKUP($E16,УЧАСТНИКИ!$A$5:$K$1101,3,FALSE)</f>
        <v>Дурнев Виктор</v>
      </c>
      <c r="C16" s="463">
        <f>VLOOKUP($E16,УЧАСТНИКИ!$A$5:$K$1101,4,FALSE)</f>
        <v>1980</v>
      </c>
      <c r="D16" s="464" t="str">
        <f>VLOOKUP($E16,УЧАСТНИКИ!$A$5:$K$1101,5,FALSE)</f>
        <v>Назарово</v>
      </c>
      <c r="E16" s="330" t="s">
        <v>1437</v>
      </c>
      <c r="F16" s="330"/>
      <c r="G16" s="330"/>
      <c r="H16" s="330"/>
      <c r="I16" s="507"/>
    </row>
    <row r="17" spans="1:10" ht="15.9" customHeight="1" x14ac:dyDescent="0.25">
      <c r="A17" s="500" t="s">
        <v>41</v>
      </c>
      <c r="B17" s="331" t="str">
        <f>VLOOKUP($E17,УЧАСТНИКИ!$A$5:$K$1101,3,FALSE)</f>
        <v>Лупенко Сергей</v>
      </c>
      <c r="C17" s="463">
        <f>VLOOKUP($E17,УЧАСТНИКИ!$A$5:$K$1101,4,FALSE)</f>
        <v>1998</v>
      </c>
      <c r="D17" s="464" t="str">
        <f>VLOOKUP($E17,УЧАСТНИКИ!$A$5:$K$1101,5,FALSE)</f>
        <v>Лесосибирск</v>
      </c>
      <c r="E17" s="330" t="s">
        <v>1377</v>
      </c>
      <c r="F17" s="330"/>
      <c r="G17" s="330"/>
      <c r="H17" s="330"/>
      <c r="I17" s="507"/>
    </row>
    <row r="18" spans="1:10" ht="15.9" customHeight="1" x14ac:dyDescent="0.25">
      <c r="A18" s="500" t="s">
        <v>42</v>
      </c>
      <c r="B18" s="331" t="str">
        <f>VLOOKUP($E18,УЧАСТНИКИ!$A$5:$K$1101,3,FALSE)</f>
        <v>Тигунцев Андрей</v>
      </c>
      <c r="C18" s="463">
        <f>VLOOKUP($E18,УЧАСТНИКИ!$A$5:$K$1101,4,FALSE)</f>
        <v>2003</v>
      </c>
      <c r="D18" s="464" t="str">
        <f>VLOOKUP($E18,УЧАСТНИКИ!$A$5:$K$1101,5,FALSE)</f>
        <v>Сосновоборск</v>
      </c>
      <c r="E18" s="330" t="s">
        <v>1440</v>
      </c>
      <c r="F18" s="330"/>
      <c r="G18" s="330"/>
      <c r="H18" s="330"/>
      <c r="I18" s="507"/>
    </row>
    <row r="19" spans="1:10" ht="15.9" customHeight="1" x14ac:dyDescent="0.25">
      <c r="A19" s="500" t="s">
        <v>43</v>
      </c>
      <c r="B19" s="331" t="str">
        <f>VLOOKUP($E19,УЧАСТНИКИ!$A$5:$K$1101,3,FALSE)</f>
        <v>Карнаев Данила</v>
      </c>
      <c r="C19" s="463">
        <f>VLOOKUP($E19,УЧАСТНИКИ!$A$5:$K$1101,4,FALSE)</f>
        <v>2003</v>
      </c>
      <c r="D19" s="464" t="str">
        <f>VLOOKUP($E19,УЧАСТНИКИ!$A$5:$K$1101,5,FALSE)</f>
        <v>ЗАТО Зеленогорск</v>
      </c>
      <c r="E19" s="330" t="s">
        <v>368</v>
      </c>
      <c r="F19" s="330"/>
      <c r="G19" s="330"/>
      <c r="H19" s="330"/>
      <c r="I19" s="507"/>
    </row>
    <row r="20" spans="1:10" ht="15.9" customHeight="1" x14ac:dyDescent="0.25">
      <c r="A20" s="500" t="s">
        <v>44</v>
      </c>
      <c r="B20" s="331" t="str">
        <f>VLOOKUP($E20,УЧАСТНИКИ!$A$5:$K$1101,3,FALSE)</f>
        <v>Цветков Эдуард</v>
      </c>
      <c r="C20" s="463">
        <f>VLOOKUP($E20,УЧАСТНИКИ!$A$5:$K$1101,4,FALSE)</f>
        <v>2005</v>
      </c>
      <c r="D20" s="464" t="str">
        <f>VLOOKUP($E20,УЧАСТНИКИ!$A$5:$K$1101,5,FALSE)</f>
        <v>Минусинск</v>
      </c>
      <c r="E20" s="330" t="s">
        <v>1407</v>
      </c>
      <c r="F20" s="330"/>
      <c r="G20" s="330"/>
      <c r="H20" s="330"/>
      <c r="I20" s="507"/>
    </row>
    <row r="21" spans="1:10" ht="15.9" customHeight="1" x14ac:dyDescent="0.25">
      <c r="A21" s="500"/>
      <c r="B21" s="978" t="s">
        <v>49</v>
      </c>
      <c r="C21" s="463"/>
      <c r="D21" s="464"/>
      <c r="E21" s="330"/>
      <c r="F21" s="330"/>
      <c r="G21" s="330"/>
      <c r="H21" s="330"/>
      <c r="I21" s="507"/>
    </row>
    <row r="22" spans="1:10" ht="15.9" customHeight="1" x14ac:dyDescent="0.25">
      <c r="A22" s="500" t="s">
        <v>40</v>
      </c>
      <c r="B22" s="331" t="str">
        <f>VLOOKUP($E22,УЧАСТНИКИ!$A$5:$K$1101,3,FALSE)</f>
        <v>Васин Денис</v>
      </c>
      <c r="C22" s="463">
        <f>VLOOKUP($E22,УЧАСТНИКИ!$A$5:$K$1101,4,FALSE)</f>
        <v>1994</v>
      </c>
      <c r="D22" s="464" t="str">
        <f>VLOOKUP($E22,УЧАСТНИКИ!$A$5:$K$1101,5,FALSE)</f>
        <v>ЗАТО Солнечный</v>
      </c>
      <c r="E22" s="330" t="s">
        <v>1306</v>
      </c>
      <c r="F22" s="330"/>
      <c r="G22" s="330"/>
      <c r="H22" s="330"/>
      <c r="I22" s="507"/>
    </row>
    <row r="23" spans="1:10" ht="15.9" customHeight="1" x14ac:dyDescent="0.25">
      <c r="A23" s="500" t="s">
        <v>41</v>
      </c>
      <c r="B23" s="331" t="str">
        <f>VLOOKUP($E23,УЧАСТНИКИ!$A$5:$K$1101,3,FALSE)</f>
        <v>Палатов Глеб</v>
      </c>
      <c r="C23" s="463">
        <f>VLOOKUP($E23,УЧАСТНИКИ!$A$5:$K$1101,4,FALSE)</f>
        <v>2006</v>
      </c>
      <c r="D23" s="464" t="str">
        <f>VLOOKUP($E23,УЧАСТНИКИ!$A$5:$K$1101,5,FALSE)</f>
        <v>ЗАТО Железногорск</v>
      </c>
      <c r="E23" s="330" t="s">
        <v>202</v>
      </c>
      <c r="F23" s="330"/>
      <c r="G23" s="330"/>
      <c r="H23" s="330"/>
      <c r="I23" s="507"/>
    </row>
    <row r="24" spans="1:10" ht="15.9" customHeight="1" x14ac:dyDescent="0.25">
      <c r="A24" s="500" t="s">
        <v>42</v>
      </c>
      <c r="B24" s="331" t="str">
        <f>VLOOKUP($E24,УЧАСТНИКИ!$A$5:$K$1101,3,FALSE)</f>
        <v>Коньков Кирилл</v>
      </c>
      <c r="C24" s="463">
        <f>VLOOKUP($E24,УЧАСТНИКИ!$A$5:$K$1101,4,FALSE)</f>
        <v>2005</v>
      </c>
      <c r="D24" s="464" t="str">
        <f>VLOOKUP($E24,УЧАСТНИКИ!$A$5:$K$1101,5,FALSE)</f>
        <v>Сосновоборск</v>
      </c>
      <c r="E24" s="330" t="s">
        <v>1434</v>
      </c>
      <c r="F24" s="330"/>
      <c r="G24" s="330"/>
      <c r="H24" s="330"/>
      <c r="I24" s="507"/>
    </row>
    <row r="25" spans="1:10" ht="15.9" customHeight="1" x14ac:dyDescent="0.25">
      <c r="A25" s="500" t="s">
        <v>43</v>
      </c>
      <c r="B25" s="331" t="str">
        <f>VLOOKUP($E25,УЧАСТНИКИ!$A$5:$K$1101,3,FALSE)</f>
        <v>Мухаметзянов Арсений</v>
      </c>
      <c r="C25" s="463">
        <f>VLOOKUP($E25,УЧАСТНИКИ!$A$5:$K$1101,4,FALSE)</f>
        <v>2004</v>
      </c>
      <c r="D25" s="464" t="str">
        <f>VLOOKUP($E25,УЧАСТНИКИ!$A$5:$K$1101,5,FALSE)</f>
        <v>Лесосибирск</v>
      </c>
      <c r="E25" s="330" t="s">
        <v>1292</v>
      </c>
      <c r="F25" s="330"/>
      <c r="G25" s="330"/>
      <c r="H25" s="330"/>
      <c r="I25" s="507"/>
    </row>
    <row r="26" spans="1:10" ht="15.9" customHeight="1" x14ac:dyDescent="0.25">
      <c r="A26" s="500" t="s">
        <v>44</v>
      </c>
      <c r="B26" s="331" t="str">
        <f>VLOOKUP($E26,УЧАСТНИКИ!$A$5:$K$1101,3,FALSE)</f>
        <v>Горбачев Евгений</v>
      </c>
      <c r="C26" s="463">
        <f>VLOOKUP($E26,УЧАСТНИКИ!$A$5:$K$1101,4,FALSE)</f>
        <v>1986</v>
      </c>
      <c r="D26" s="464" t="str">
        <f>VLOOKUP($E26,УЧАСТНИКИ!$A$5:$K$1101,5,FALSE)</f>
        <v>Назарово</v>
      </c>
      <c r="E26" s="330" t="s">
        <v>1305</v>
      </c>
      <c r="F26" s="330"/>
      <c r="G26" s="330"/>
      <c r="H26" s="330"/>
      <c r="I26" s="507"/>
    </row>
    <row r="27" spans="1:10" ht="15.9" customHeight="1" thickBot="1" x14ac:dyDescent="0.3">
      <c r="A27" s="501"/>
      <c r="B27" s="489"/>
      <c r="C27" s="511"/>
      <c r="D27" s="512"/>
      <c r="E27" s="491"/>
      <c r="F27" s="491"/>
      <c r="G27" s="491"/>
      <c r="H27" s="491"/>
      <c r="I27" s="513"/>
    </row>
    <row r="28" spans="1:10" x14ac:dyDescent="0.25">
      <c r="A28" s="34"/>
      <c r="B28" s="39"/>
      <c r="C28" s="456"/>
      <c r="D28" s="47"/>
      <c r="E28" s="34"/>
      <c r="F28" s="34"/>
      <c r="G28" s="34"/>
      <c r="H28" s="34"/>
      <c r="I28" s="40"/>
    </row>
    <row r="29" spans="1:10" ht="15.6" x14ac:dyDescent="0.3">
      <c r="A29" s="984" t="s">
        <v>72</v>
      </c>
      <c r="D29" s="984" t="s">
        <v>67</v>
      </c>
      <c r="E29" s="984"/>
      <c r="J29" s="18"/>
    </row>
    <row r="30" spans="1:10" ht="15.6" x14ac:dyDescent="0.3">
      <c r="A30" s="984" t="s">
        <v>65</v>
      </c>
      <c r="B30" s="1"/>
      <c r="D30" s="984" t="s">
        <v>66</v>
      </c>
      <c r="E30" s="984"/>
      <c r="I30" s="18"/>
      <c r="J30" s="18"/>
    </row>
    <row r="31" spans="1:10" x14ac:dyDescent="0.25">
      <c r="J31" s="18"/>
    </row>
    <row r="32" spans="1:10" x14ac:dyDescent="0.25">
      <c r="J32" s="18"/>
    </row>
    <row r="33" spans="1:10" x14ac:dyDescent="0.25">
      <c r="J33" s="18"/>
    </row>
    <row r="34" spans="1:10" ht="15.75" customHeight="1" x14ac:dyDescent="0.25">
      <c r="A34" s="34"/>
      <c r="B34" s="35"/>
      <c r="C34" s="36"/>
      <c r="D34" s="37"/>
      <c r="E34" s="34"/>
      <c r="F34" s="34"/>
      <c r="G34" s="34"/>
      <c r="H34" s="34"/>
      <c r="I34" s="36"/>
    </row>
    <row r="35" spans="1:10" ht="15.75" customHeight="1" x14ac:dyDescent="0.25">
      <c r="A35" s="34"/>
      <c r="B35" s="35"/>
      <c r="C35" s="36"/>
      <c r="D35" s="37"/>
      <c r="E35" s="34"/>
      <c r="F35" s="34"/>
      <c r="G35" s="34"/>
      <c r="H35" s="34"/>
      <c r="I35" s="36"/>
    </row>
    <row r="36" spans="1:10" ht="15.75" customHeight="1" x14ac:dyDescent="0.25">
      <c r="A36" s="34"/>
      <c r="B36" s="35"/>
      <c r="C36" s="36"/>
      <c r="D36" s="37"/>
      <c r="E36" s="34"/>
      <c r="F36" s="34"/>
      <c r="G36" s="34"/>
      <c r="H36" s="34"/>
      <c r="I36" s="36"/>
    </row>
    <row r="37" spans="1:10" ht="15.75" customHeight="1" x14ac:dyDescent="0.25">
      <c r="A37" s="34"/>
      <c r="B37" s="35"/>
      <c r="C37" s="36"/>
      <c r="D37" s="37"/>
      <c r="E37" s="34"/>
      <c r="F37" s="34"/>
      <c r="G37" s="34"/>
      <c r="H37" s="34"/>
      <c r="I37" s="36"/>
    </row>
    <row r="38" spans="1:10" ht="15.75" customHeight="1" x14ac:dyDescent="0.25">
      <c r="A38" s="34"/>
      <c r="B38" s="35"/>
      <c r="C38" s="36"/>
      <c r="D38" s="37"/>
      <c r="E38" s="34"/>
      <c r="F38" s="34"/>
      <c r="G38" s="34"/>
      <c r="H38" s="34"/>
      <c r="I38" s="36"/>
    </row>
    <row r="39" spans="1:10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15</vt:i4>
      </vt:variant>
    </vt:vector>
  </HeadingPairs>
  <TitlesOfParts>
    <vt:vector size="61" baseType="lpstr">
      <vt:lpstr>ЕВСК</vt:lpstr>
      <vt:lpstr>1</vt:lpstr>
      <vt:lpstr>УЧАСТНИКИ</vt:lpstr>
      <vt:lpstr>ИТОГ</vt:lpstr>
      <vt:lpstr>4х100м</vt:lpstr>
      <vt:lpstr>60м</vt:lpstr>
      <vt:lpstr>100м Ф</vt:lpstr>
      <vt:lpstr>100ф</vt:lpstr>
      <vt:lpstr>200м</vt:lpstr>
      <vt:lpstr>4х400</vt:lpstr>
      <vt:lpstr>200ф</vt:lpstr>
      <vt:lpstr>400м</vt:lpstr>
      <vt:lpstr>800м</vt:lpstr>
      <vt:lpstr>1500</vt:lpstr>
      <vt:lpstr>5000</vt:lpstr>
      <vt:lpstr>длин</vt:lpstr>
      <vt:lpstr>высот</vt:lpstr>
      <vt:lpstr>400сб</vt:lpstr>
      <vt:lpstr>ядроп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И100</vt:lpstr>
      <vt:lpstr>И200</vt:lpstr>
      <vt:lpstr>И 400</vt:lpstr>
      <vt:lpstr>И800</vt:lpstr>
      <vt:lpstr>И1500</vt:lpstr>
      <vt:lpstr>И5000</vt:lpstr>
      <vt:lpstr>И110 сб</vt:lpstr>
      <vt:lpstr>И400сб</vt:lpstr>
      <vt:lpstr>И3000сп</vt:lpstr>
      <vt:lpstr>И ВЫСОТА</vt:lpstr>
      <vt:lpstr>И ШЕСТ</vt:lpstr>
      <vt:lpstr>И ДЛИНА</vt:lpstr>
      <vt:lpstr>И ТРОЙНОЙ</vt:lpstr>
      <vt:lpstr>И ДИСК</vt:lpstr>
      <vt:lpstr>И МОЛОТ</vt:lpstr>
      <vt:lpstr>И КОПЬЕ</vt:lpstr>
      <vt:lpstr>И ЯДРО</vt:lpstr>
      <vt:lpstr>Лист1</vt:lpstr>
      <vt:lpstr>Лист2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ИТОГ!Область_печати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2022-08-27T09:35:54Z</cp:lastPrinted>
  <dcterms:created xsi:type="dcterms:W3CDTF">2004-05-24T08:29:48Z</dcterms:created>
  <dcterms:modified xsi:type="dcterms:W3CDTF">2022-08-27T09:35:57Z</dcterms:modified>
</cp:coreProperties>
</file>