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ВЕТЕРАНЫ\"/>
    </mc:Choice>
  </mc:AlternateContent>
  <bookViews>
    <workbookView xWindow="0" yWindow="0" windowWidth="20490" windowHeight="7650"/>
  </bookViews>
  <sheets>
    <sheet name="Общий заче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F26" i="1" s="1"/>
  <c r="D25" i="1"/>
  <c r="F25" i="1" s="1"/>
  <c r="C25" i="1"/>
  <c r="D24" i="1"/>
  <c r="F24" i="1" s="1"/>
  <c r="C24" i="1"/>
  <c r="D23" i="1"/>
  <c r="F23" i="1" s="1"/>
  <c r="G23" i="1" s="1"/>
  <c r="C23" i="1"/>
  <c r="D22" i="1"/>
  <c r="F22" i="1" s="1"/>
  <c r="C22" i="1"/>
  <c r="C20" i="1"/>
  <c r="F20" i="1" s="1"/>
  <c r="D19" i="1"/>
  <c r="F19" i="1" s="1"/>
  <c r="C18" i="1"/>
  <c r="F18" i="1" s="1"/>
  <c r="G18" i="1" s="1"/>
  <c r="F17" i="1"/>
  <c r="C17" i="1"/>
  <c r="D16" i="1"/>
  <c r="F16" i="1" s="1"/>
  <c r="C16" i="1"/>
  <c r="D15" i="1"/>
  <c r="F15" i="1" s="1"/>
  <c r="C15" i="1"/>
  <c r="D14" i="1"/>
  <c r="F14" i="1" s="1"/>
  <c r="C14" i="1"/>
  <c r="D13" i="1"/>
  <c r="F13" i="1" s="1"/>
  <c r="C13" i="1"/>
  <c r="D12" i="1"/>
  <c r="F12" i="1" s="1"/>
  <c r="C12" i="1"/>
  <c r="D11" i="1"/>
  <c r="F11" i="1" s="1"/>
  <c r="C11" i="1"/>
  <c r="D10" i="1"/>
  <c r="F10" i="1" s="1"/>
  <c r="C10" i="1"/>
  <c r="D9" i="1"/>
  <c r="F9" i="1" s="1"/>
  <c r="C9" i="1"/>
  <c r="G22" i="1" l="1"/>
  <c r="G24" i="1"/>
  <c r="G9" i="1"/>
  <c r="G10" i="1"/>
  <c r="G12" i="1"/>
  <c r="G14" i="1"/>
  <c r="G16" i="1"/>
  <c r="G19" i="1"/>
  <c r="G25" i="1"/>
  <c r="G20" i="1"/>
  <c r="G11" i="1"/>
  <c r="G13" i="1"/>
  <c r="G15" i="1"/>
  <c r="G17" i="1"/>
  <c r="G26" i="1"/>
</calcChain>
</file>

<file path=xl/sharedStrings.xml><?xml version="1.0" encoding="utf-8"?>
<sst xmlns="http://schemas.openxmlformats.org/spreadsheetml/2006/main" count="31" uniqueCount="31">
  <si>
    <t>ОБЩЕКОМАНДНЫЕ РЕЗУЛЬТАТЫ</t>
  </si>
  <si>
    <t>соревнований по биатлону</t>
  </si>
  <si>
    <t>V зимней Спартакиады ветеранов спорта городских округов и муниципальных районов
Красноярского края 2019 года</t>
  </si>
  <si>
    <t>№</t>
  </si>
  <si>
    <t>Наименование территории</t>
  </si>
  <si>
    <t>Количество очков</t>
  </si>
  <si>
    <t>Всего</t>
  </si>
  <si>
    <t>РАНГ</t>
  </si>
  <si>
    <t>Спринт</t>
  </si>
  <si>
    <t>Смешанная эстафета</t>
  </si>
  <si>
    <t>м</t>
  </si>
  <si>
    <t>ж</t>
  </si>
  <si>
    <t>Список городов</t>
  </si>
  <si>
    <t>г. Железногорск</t>
  </si>
  <si>
    <t>г. Лесосибирск</t>
  </si>
  <si>
    <t>г. Красноярск (Советский)</t>
  </si>
  <si>
    <t>г. Ачинск</t>
  </si>
  <si>
    <t>г. Зеленогорск</t>
  </si>
  <si>
    <t>г. Назарово</t>
  </si>
  <si>
    <t>г. Бородино</t>
  </si>
  <si>
    <t>г. Канск</t>
  </si>
  <si>
    <t>г. Красноярск (Октябрьский)</t>
  </si>
  <si>
    <t>г. Красноярск (Железнодорожный)</t>
  </si>
  <si>
    <t>г. Красноярск (Центральный)</t>
  </si>
  <si>
    <t>г. Красноярск (Ленинский)</t>
  </si>
  <si>
    <t>Список муниципальных районов</t>
  </si>
  <si>
    <t>Шушенский район</t>
  </si>
  <si>
    <t>Курагинский район</t>
  </si>
  <si>
    <t>Березовский район</t>
  </si>
  <si>
    <t>Кежемский район</t>
  </si>
  <si>
    <t>Тасеевский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</si>
</sst>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0" borderId="7" xfId="0" applyFont="1" applyBorder="1"/>
    <xf numFmtId="0" fontId="1" fillId="0" borderId="7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>
      <selection sqref="A1:G26"/>
    </sheetView>
  </sheetViews>
  <sheetFormatPr defaultRowHeight="15" x14ac:dyDescent="0.25"/>
  <cols>
    <col min="1" max="1" width="5" style="4" customWidth="1"/>
    <col min="2" max="2" width="36.140625" style="25" customWidth="1"/>
    <col min="5" max="5" width="11.5703125" customWidth="1"/>
    <col min="6" max="6" width="10.7109375" customWidth="1"/>
    <col min="7" max="7" width="11.570312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2"/>
      <c r="C2" s="2"/>
      <c r="D2" s="2"/>
      <c r="E2" s="2"/>
      <c r="F2" s="2"/>
      <c r="G2" s="2"/>
    </row>
    <row r="3" spans="1:7" ht="29.25" customHeight="1" x14ac:dyDescent="0.25">
      <c r="A3" s="3" t="s">
        <v>2</v>
      </c>
      <c r="B3" s="3"/>
      <c r="C3" s="3"/>
      <c r="D3" s="3"/>
      <c r="E3" s="3"/>
      <c r="F3" s="3"/>
      <c r="G3" s="3"/>
    </row>
    <row r="4" spans="1:7" ht="12.75" customHeight="1" x14ac:dyDescent="0.25">
      <c r="B4" s="5"/>
      <c r="C4" s="5"/>
      <c r="D4" s="5"/>
      <c r="E4" s="5"/>
      <c r="F4" s="5"/>
    </row>
    <row r="5" spans="1:7" x14ac:dyDescent="0.25">
      <c r="A5" s="6" t="s">
        <v>3</v>
      </c>
      <c r="B5" s="6" t="s">
        <v>4</v>
      </c>
      <c r="C5" s="7" t="s">
        <v>5</v>
      </c>
      <c r="D5" s="8"/>
      <c r="E5" s="9"/>
      <c r="F5" s="6" t="s">
        <v>6</v>
      </c>
      <c r="G5" s="6" t="s">
        <v>7</v>
      </c>
    </row>
    <row r="6" spans="1:7" ht="27" customHeight="1" x14ac:dyDescent="0.25">
      <c r="A6" s="10"/>
      <c r="B6" s="10"/>
      <c r="C6" s="11" t="s">
        <v>8</v>
      </c>
      <c r="D6" s="12"/>
      <c r="E6" s="13" t="s">
        <v>9</v>
      </c>
      <c r="F6" s="10"/>
      <c r="G6" s="10"/>
    </row>
    <row r="7" spans="1:7" x14ac:dyDescent="0.25">
      <c r="A7" s="14"/>
      <c r="B7" s="14"/>
      <c r="C7" s="15" t="s">
        <v>10</v>
      </c>
      <c r="D7" s="15" t="s">
        <v>11</v>
      </c>
      <c r="E7" s="16"/>
      <c r="F7" s="14"/>
      <c r="G7" s="14"/>
    </row>
    <row r="8" spans="1:7" x14ac:dyDescent="0.25">
      <c r="A8" s="17" t="s">
        <v>12</v>
      </c>
      <c r="B8" s="18"/>
      <c r="C8" s="18"/>
      <c r="D8" s="18"/>
      <c r="E8" s="18"/>
      <c r="F8" s="18"/>
      <c r="G8" s="19"/>
    </row>
    <row r="9" spans="1:7" x14ac:dyDescent="0.25">
      <c r="A9" s="15">
        <v>1</v>
      </c>
      <c r="B9" s="20" t="s">
        <v>13</v>
      </c>
      <c r="C9" s="15">
        <f>32+40+35</f>
        <v>107</v>
      </c>
      <c r="D9" s="15">
        <f>37+40+37</f>
        <v>114</v>
      </c>
      <c r="E9" s="15">
        <v>40</v>
      </c>
      <c r="F9" s="15">
        <f>C9+D9+E9</f>
        <v>261</v>
      </c>
      <c r="G9" s="21">
        <f>_xlfn.RANK.EQ(F9,F$9:F$20,0)</f>
        <v>1</v>
      </c>
    </row>
    <row r="10" spans="1:7" x14ac:dyDescent="0.25">
      <c r="A10" s="15">
        <v>2</v>
      </c>
      <c r="B10" s="20" t="s">
        <v>14</v>
      </c>
      <c r="C10" s="15">
        <f>31+35+37</f>
        <v>103</v>
      </c>
      <c r="D10" s="15">
        <f>35+37+32</f>
        <v>104</v>
      </c>
      <c r="E10" s="15">
        <v>30</v>
      </c>
      <c r="F10" s="15">
        <f>C10+D10+E10</f>
        <v>237</v>
      </c>
      <c r="G10" s="21">
        <f>_xlfn.RANK.EQ(F10,F$9:F$20,0)</f>
        <v>2</v>
      </c>
    </row>
    <row r="11" spans="1:7" x14ac:dyDescent="0.25">
      <c r="A11" s="15">
        <v>3</v>
      </c>
      <c r="B11" s="20" t="s">
        <v>15</v>
      </c>
      <c r="C11" s="15">
        <f>35+29+32</f>
        <v>96</v>
      </c>
      <c r="D11" s="15">
        <f>35+35+35</f>
        <v>105</v>
      </c>
      <c r="E11" s="15">
        <v>29</v>
      </c>
      <c r="F11" s="15">
        <f>C11+D11+E11</f>
        <v>230</v>
      </c>
      <c r="G11" s="21">
        <f>_xlfn.RANK.EQ(F11,F$9:F$20,0)</f>
        <v>3</v>
      </c>
    </row>
    <row r="12" spans="1:7" x14ac:dyDescent="0.25">
      <c r="A12" s="15">
        <v>4</v>
      </c>
      <c r="B12" s="20" t="s">
        <v>16</v>
      </c>
      <c r="C12" s="15">
        <f>33+40</f>
        <v>73</v>
      </c>
      <c r="D12" s="15">
        <f>35+37+40</f>
        <v>112</v>
      </c>
      <c r="E12" s="15">
        <v>33</v>
      </c>
      <c r="F12" s="15">
        <f>C12+D12+E12</f>
        <v>218</v>
      </c>
      <c r="G12" s="21">
        <f>_xlfn.RANK.EQ(F12,F$9:F$20,0)</f>
        <v>4</v>
      </c>
    </row>
    <row r="13" spans="1:7" x14ac:dyDescent="0.25">
      <c r="A13" s="15">
        <v>5</v>
      </c>
      <c r="B13" s="20" t="s">
        <v>17</v>
      </c>
      <c r="C13" s="15">
        <f>33+37+32</f>
        <v>102</v>
      </c>
      <c r="D13" s="15">
        <f>37+35+33</f>
        <v>105</v>
      </c>
      <c r="E13" s="15"/>
      <c r="F13" s="15">
        <f>C13+D13+E13</f>
        <v>207</v>
      </c>
      <c r="G13" s="21">
        <f>_xlfn.RANK.EQ(F13,F$9:F$20,0)</f>
        <v>5</v>
      </c>
    </row>
    <row r="14" spans="1:7" x14ac:dyDescent="0.25">
      <c r="A14" s="15">
        <v>6</v>
      </c>
      <c r="B14" s="20" t="s">
        <v>18</v>
      </c>
      <c r="C14" s="15">
        <f>35+37+30</f>
        <v>102</v>
      </c>
      <c r="D14" s="15">
        <f>33+30</f>
        <v>63</v>
      </c>
      <c r="E14" s="15">
        <v>31</v>
      </c>
      <c r="F14" s="15">
        <f>C14+D14+E14</f>
        <v>196</v>
      </c>
      <c r="G14" s="21">
        <f>_xlfn.RANK.EQ(F14,F$9:F$20,0)</f>
        <v>6</v>
      </c>
    </row>
    <row r="15" spans="1:7" x14ac:dyDescent="0.25">
      <c r="A15" s="15">
        <v>7</v>
      </c>
      <c r="B15" s="20" t="s">
        <v>19</v>
      </c>
      <c r="C15" s="15">
        <f>40+33+40</f>
        <v>113</v>
      </c>
      <c r="D15" s="15">
        <f>40</f>
        <v>40</v>
      </c>
      <c r="E15" s="15">
        <v>37</v>
      </c>
      <c r="F15" s="15">
        <f>C15+D15+E15</f>
        <v>190</v>
      </c>
      <c r="G15" s="21">
        <f>_xlfn.RANK.EQ(F15,F$9:F$20,0)</f>
        <v>7</v>
      </c>
    </row>
    <row r="16" spans="1:7" x14ac:dyDescent="0.25">
      <c r="A16" s="15">
        <v>8</v>
      </c>
      <c r="B16" s="20" t="s">
        <v>20</v>
      </c>
      <c r="C16" s="15">
        <f>37+32+31</f>
        <v>100</v>
      </c>
      <c r="D16" s="15">
        <f>31</f>
        <v>31</v>
      </c>
      <c r="E16" s="15">
        <v>32</v>
      </c>
      <c r="F16" s="15">
        <f>C16+D16+E16</f>
        <v>163</v>
      </c>
      <c r="G16" s="21">
        <f>_xlfn.RANK.EQ(F16,F$9:F$20,0)</f>
        <v>8</v>
      </c>
    </row>
    <row r="17" spans="1:7" x14ac:dyDescent="0.25">
      <c r="A17" s="15">
        <v>9</v>
      </c>
      <c r="B17" s="20" t="s">
        <v>21</v>
      </c>
      <c r="C17" s="15">
        <f>40+40+37</f>
        <v>117</v>
      </c>
      <c r="D17" s="15"/>
      <c r="E17" s="15">
        <v>35</v>
      </c>
      <c r="F17" s="15">
        <f>C17+D17+E17</f>
        <v>152</v>
      </c>
      <c r="G17" s="21">
        <f>_xlfn.RANK.EQ(F17,F$9:F$20,0)</f>
        <v>9</v>
      </c>
    </row>
    <row r="18" spans="1:7" x14ac:dyDescent="0.25">
      <c r="A18" s="15">
        <v>10</v>
      </c>
      <c r="B18" s="20" t="s">
        <v>22</v>
      </c>
      <c r="C18" s="15">
        <f>35+33+35</f>
        <v>103</v>
      </c>
      <c r="D18" s="15"/>
      <c r="E18" s="15"/>
      <c r="F18" s="15">
        <f>C18+D18+E18</f>
        <v>103</v>
      </c>
      <c r="G18" s="21">
        <f>_xlfn.RANK.EQ(F18,F$9:F$20,0)</f>
        <v>10</v>
      </c>
    </row>
    <row r="19" spans="1:7" x14ac:dyDescent="0.25">
      <c r="A19" s="15">
        <v>11</v>
      </c>
      <c r="B19" s="20" t="s">
        <v>23</v>
      </c>
      <c r="C19" s="15"/>
      <c r="D19" s="15">
        <f>40</f>
        <v>40</v>
      </c>
      <c r="E19" s="15"/>
      <c r="F19" s="15">
        <f>C19+D19+E19</f>
        <v>40</v>
      </c>
      <c r="G19" s="21">
        <f>_xlfn.RANK.EQ(F19,F$9:F$20,0)</f>
        <v>11</v>
      </c>
    </row>
    <row r="20" spans="1:7" x14ac:dyDescent="0.25">
      <c r="A20" s="15">
        <v>12</v>
      </c>
      <c r="B20" s="20" t="s">
        <v>24</v>
      </c>
      <c r="C20" s="15">
        <f>37</f>
        <v>37</v>
      </c>
      <c r="D20" s="15"/>
      <c r="E20" s="15"/>
      <c r="F20" s="15">
        <f>C20+D20+E20</f>
        <v>37</v>
      </c>
      <c r="G20" s="21">
        <f>_xlfn.RANK.EQ(F20,F$9:F$20,0)</f>
        <v>12</v>
      </c>
    </row>
    <row r="21" spans="1:7" x14ac:dyDescent="0.25">
      <c r="A21" s="22" t="s">
        <v>25</v>
      </c>
      <c r="B21" s="23"/>
      <c r="C21" s="23"/>
      <c r="D21" s="23"/>
      <c r="E21" s="23"/>
      <c r="F21" s="23"/>
      <c r="G21" s="24"/>
    </row>
    <row r="22" spans="1:7" x14ac:dyDescent="0.25">
      <c r="A22" s="15">
        <v>13</v>
      </c>
      <c r="B22" s="20" t="s">
        <v>26</v>
      </c>
      <c r="C22" s="15">
        <f>35+40+35</f>
        <v>110</v>
      </c>
      <c r="D22" s="15">
        <f>37+40+40</f>
        <v>117</v>
      </c>
      <c r="E22" s="15">
        <v>37</v>
      </c>
      <c r="F22" s="15">
        <f>C22+D22+E22</f>
        <v>264</v>
      </c>
      <c r="G22" s="21">
        <f>_xlfn.RANK.EQ(F22,F$22:F$26,0)</f>
        <v>1</v>
      </c>
    </row>
    <row r="23" spans="1:7" x14ac:dyDescent="0.25">
      <c r="A23" s="15">
        <v>14</v>
      </c>
      <c r="B23" s="20" t="s">
        <v>27</v>
      </c>
      <c r="C23" s="15">
        <f>37+37+37</f>
        <v>111</v>
      </c>
      <c r="D23" s="15">
        <f>37+35+37</f>
        <v>109</v>
      </c>
      <c r="E23" s="15">
        <v>40</v>
      </c>
      <c r="F23" s="15">
        <f>C23+D23+E23</f>
        <v>260</v>
      </c>
      <c r="G23" s="21">
        <f>_xlfn.RANK.EQ(F23,F$22:F$26,0)</f>
        <v>2</v>
      </c>
    </row>
    <row r="24" spans="1:7" x14ac:dyDescent="0.25">
      <c r="A24" s="15">
        <v>15</v>
      </c>
      <c r="B24" s="20" t="s">
        <v>28</v>
      </c>
      <c r="C24" s="15">
        <f>35+35</f>
        <v>70</v>
      </c>
      <c r="D24" s="15">
        <f>40+37+35</f>
        <v>112</v>
      </c>
      <c r="E24" s="15">
        <v>33</v>
      </c>
      <c r="F24" s="15">
        <f>C24+D24+E24</f>
        <v>215</v>
      </c>
      <c r="G24" s="21">
        <f>_xlfn.RANK.EQ(F24,F$22:F$26,0)</f>
        <v>3</v>
      </c>
    </row>
    <row r="25" spans="1:7" x14ac:dyDescent="0.25">
      <c r="A25" s="15">
        <v>16</v>
      </c>
      <c r="B25" s="20" t="s">
        <v>29</v>
      </c>
      <c r="C25" s="15">
        <f>35+37</f>
        <v>72</v>
      </c>
      <c r="D25" s="15">
        <f>35+35+35</f>
        <v>105</v>
      </c>
      <c r="E25" s="15">
        <v>35</v>
      </c>
      <c r="F25" s="15">
        <f>C25+D25+E25</f>
        <v>212</v>
      </c>
      <c r="G25" s="21">
        <f>_xlfn.RANK.EQ(F25,F$22:F$26,0)</f>
        <v>4</v>
      </c>
    </row>
    <row r="26" spans="1:7" x14ac:dyDescent="0.25">
      <c r="A26" s="15">
        <v>17</v>
      </c>
      <c r="B26" s="20" t="s">
        <v>30</v>
      </c>
      <c r="C26" s="15">
        <f>35</f>
        <v>35</v>
      </c>
      <c r="D26" s="15"/>
      <c r="E26" s="15"/>
      <c r="F26" s="15">
        <f>C26+D26+E26</f>
        <v>35</v>
      </c>
      <c r="G26" s="21">
        <f>_xlfn.RANK.EQ(F26,F$22:F$26,0)</f>
        <v>5</v>
      </c>
    </row>
  </sheetData>
  <mergeCells count="12">
    <mergeCell ref="A8:G8"/>
    <mergeCell ref="A21:G21"/>
    <mergeCell ref="A1:G1"/>
    <mergeCell ref="A2:G2"/>
    <mergeCell ref="A3:G3"/>
    <mergeCell ref="A5:A7"/>
    <mergeCell ref="B5:B7"/>
    <mergeCell ref="C5:E5"/>
    <mergeCell ref="F5:F7"/>
    <mergeCell ref="G5:G7"/>
    <mergeCell ref="C6:D6"/>
    <mergeCell ref="E6:E7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зачет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2019-12-08T04:44:08Z</dcterms:created>
  <dcterms:modified xsi:type="dcterms:W3CDTF">2019-12-08T04:44:24Z</dcterms:modified>
</cp:coreProperties>
</file>